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6875" windowHeight="11640" activeTab="3"/>
  </bookViews>
  <sheets>
    <sheet name="2月" sheetId="21" r:id="rId1"/>
    <sheet name="3月" sheetId="22" r:id="rId2"/>
    <sheet name="4月" sheetId="23" r:id="rId3"/>
    <sheet name="5月" sheetId="24" r:id="rId4"/>
  </sheets>
  <definedNames>
    <definedName name="_xlnm._FilterDatabase" localSheetId="0" hidden="1">'2月'!$A$5:$M$5</definedName>
    <definedName name="_xlnm._FilterDatabase" localSheetId="1" hidden="1">'3月'!$A$7:$M$7</definedName>
    <definedName name="_xlnm._FilterDatabase" localSheetId="2" hidden="1">'4月'!$A$7:$M$7</definedName>
    <definedName name="_xlnm._FilterDatabase" localSheetId="3" hidden="1">'5月'!$A$7:$M$7</definedName>
  </definedNames>
  <calcPr calcId="145621"/>
</workbook>
</file>

<file path=xl/calcChain.xml><?xml version="1.0" encoding="utf-8"?>
<calcChain xmlns="http://schemas.openxmlformats.org/spreadsheetml/2006/main">
  <c r="P17" i="24" l="1"/>
  <c r="O17" i="24"/>
  <c r="J15" i="24"/>
  <c r="K15" i="24" s="1"/>
  <c r="L15" i="24" s="1"/>
  <c r="J16" i="24"/>
  <c r="K16" i="24"/>
  <c r="L16" i="24" s="1"/>
  <c r="J17" i="24"/>
  <c r="K17" i="24"/>
  <c r="L17" i="24"/>
  <c r="P14" i="24" l="1"/>
  <c r="O14" i="24"/>
  <c r="J14" i="24"/>
  <c r="K14" i="24" s="1"/>
  <c r="L14" i="24" s="1"/>
  <c r="P13" i="24" l="1"/>
  <c r="J8" i="24"/>
  <c r="K8" i="24"/>
  <c r="L8" i="24" s="1"/>
  <c r="O13" i="24" s="1"/>
  <c r="J9" i="24"/>
  <c r="K9" i="24" s="1"/>
  <c r="L9" i="24" s="1"/>
  <c r="J10" i="24"/>
  <c r="K10" i="24"/>
  <c r="L10" i="24" s="1"/>
  <c r="J11" i="24"/>
  <c r="K11" i="24" s="1"/>
  <c r="L11" i="24" s="1"/>
  <c r="J12" i="24"/>
  <c r="K12" i="24"/>
  <c r="L12" i="24" s="1"/>
  <c r="J13" i="24"/>
  <c r="K13" i="24"/>
  <c r="L13" i="24"/>
  <c r="J6" i="24" l="1"/>
  <c r="Q3" i="24"/>
  <c r="Q6" i="24" s="1"/>
  <c r="N3" i="24"/>
  <c r="L3" i="24"/>
  <c r="M3" i="24" l="1"/>
  <c r="O3" i="24" s="1"/>
  <c r="P3" i="24"/>
  <c r="P6" i="24" s="1"/>
  <c r="P25" i="23"/>
  <c r="O25" i="23"/>
  <c r="J22" i="23"/>
  <c r="K22" i="23" s="1"/>
  <c r="L22" i="23" s="1"/>
  <c r="J23" i="23"/>
  <c r="K23" i="23"/>
  <c r="L23" i="23" s="1"/>
  <c r="J24" i="23"/>
  <c r="K24" i="23"/>
  <c r="L24" i="23"/>
  <c r="J25" i="23"/>
  <c r="K25" i="23"/>
  <c r="L25" i="23"/>
  <c r="P21" i="23" l="1"/>
  <c r="O21" i="23"/>
  <c r="J19" i="23"/>
  <c r="K19" i="23" s="1"/>
  <c r="L19" i="23" s="1"/>
  <c r="J20" i="23"/>
  <c r="K20" i="23"/>
  <c r="L20" i="23" s="1"/>
  <c r="J21" i="23"/>
  <c r="K21" i="23"/>
  <c r="L21" i="23"/>
  <c r="J17" i="23" l="1"/>
  <c r="K17" i="23" s="1"/>
  <c r="L17" i="23" s="1"/>
  <c r="O18" i="23" s="1"/>
  <c r="J18" i="23"/>
  <c r="K18" i="23"/>
  <c r="L18" i="23" s="1"/>
  <c r="P18" i="23"/>
  <c r="O16" i="23" l="1"/>
  <c r="P16" i="23"/>
  <c r="J15" i="23"/>
  <c r="K15" i="23"/>
  <c r="L15" i="23" s="1"/>
  <c r="J16" i="23"/>
  <c r="K16" i="23"/>
  <c r="L16" i="23" s="1"/>
  <c r="P14" i="23" l="1"/>
  <c r="J8" i="23"/>
  <c r="K8" i="23" s="1"/>
  <c r="L8" i="23" s="1"/>
  <c r="J9" i="23"/>
  <c r="K9" i="23" s="1"/>
  <c r="L9" i="23" s="1"/>
  <c r="O14" i="23" s="1"/>
  <c r="J10" i="23"/>
  <c r="K10" i="23" s="1"/>
  <c r="L10" i="23" s="1"/>
  <c r="J11" i="23"/>
  <c r="K11" i="23"/>
  <c r="L11" i="23" s="1"/>
  <c r="J12" i="23"/>
  <c r="K12" i="23"/>
  <c r="L12" i="23" s="1"/>
  <c r="J13" i="23"/>
  <c r="K13" i="23" s="1"/>
  <c r="L13" i="23" s="1"/>
  <c r="J14" i="23"/>
  <c r="K14" i="23" s="1"/>
  <c r="L14" i="23" s="1"/>
  <c r="J6" i="23" l="1"/>
  <c r="Q3" i="23"/>
  <c r="Q6" i="23" s="1"/>
  <c r="N3" i="23"/>
  <c r="L3" i="23"/>
  <c r="M3" i="23" l="1"/>
  <c r="O3" i="23" s="1"/>
  <c r="P3" i="23"/>
  <c r="P6" i="23" s="1"/>
  <c r="J8" i="22"/>
  <c r="J6" i="22"/>
  <c r="J17" i="22" l="1"/>
  <c r="J18" i="22"/>
  <c r="J19" i="22"/>
  <c r="J20" i="22"/>
  <c r="J21" i="22"/>
  <c r="J22" i="22"/>
  <c r="J14" i="22"/>
  <c r="J15" i="22"/>
  <c r="J16" i="22"/>
  <c r="J10" i="22"/>
  <c r="J11" i="22"/>
  <c r="J12" i="22"/>
  <c r="J13" i="22"/>
  <c r="J9" i="22"/>
  <c r="K22" i="22" l="1"/>
  <c r="L22" i="22" s="1"/>
  <c r="O22" i="22" s="1"/>
  <c r="P22" i="22"/>
  <c r="P21" i="22" l="1"/>
  <c r="K19" i="22"/>
  <c r="L19" i="22" s="1"/>
  <c r="K20" i="22"/>
  <c r="L20" i="22"/>
  <c r="K21" i="22"/>
  <c r="L21" i="22" s="1"/>
  <c r="O21" i="22" s="1"/>
  <c r="P18" i="22" l="1"/>
  <c r="K15" i="22"/>
  <c r="L15" i="22" s="1"/>
  <c r="K16" i="22"/>
  <c r="L16" i="22" s="1"/>
  <c r="K17" i="22"/>
  <c r="L17" i="22"/>
  <c r="O18" i="22" s="1"/>
  <c r="K18" i="22"/>
  <c r="L18" i="22"/>
  <c r="P14" i="22" l="1"/>
  <c r="O14" i="22"/>
  <c r="K14" i="22"/>
  <c r="L14" i="22" s="1"/>
  <c r="P13" i="22" l="1"/>
  <c r="K8" i="22"/>
  <c r="L8" i="22" s="1"/>
  <c r="K9" i="22"/>
  <c r="L9" i="22" s="1"/>
  <c r="K10" i="22"/>
  <c r="L10" i="22" s="1"/>
  <c r="K11" i="22"/>
  <c r="L11" i="22"/>
  <c r="K12" i="22"/>
  <c r="L12" i="22"/>
  <c r="K13" i="22"/>
  <c r="L13" i="22" s="1"/>
  <c r="O13" i="22" l="1"/>
  <c r="Q3" i="22"/>
  <c r="Q6" i="22" s="1"/>
  <c r="N3" i="22"/>
  <c r="L3" i="22"/>
  <c r="M3" i="22" l="1"/>
  <c r="O3" i="22" s="1"/>
  <c r="P3" i="22"/>
  <c r="P6" i="22" s="1"/>
  <c r="O34" i="21"/>
  <c r="P34" i="21"/>
  <c r="J30" i="21"/>
  <c r="K30" i="21" s="1"/>
  <c r="L30" i="21" s="1"/>
  <c r="J31" i="21"/>
  <c r="K31" i="21"/>
  <c r="L31" i="21" s="1"/>
  <c r="J32" i="21"/>
  <c r="K32" i="21"/>
  <c r="L32" i="21"/>
  <c r="J33" i="21"/>
  <c r="K33" i="21"/>
  <c r="L33" i="21"/>
  <c r="J34" i="21"/>
  <c r="K34" i="21" s="1"/>
  <c r="L34" i="21" s="1"/>
  <c r="P29" i="21" l="1"/>
  <c r="O29" i="21"/>
  <c r="J29" i="21"/>
  <c r="K29" i="21" s="1"/>
  <c r="L29" i="21" s="1"/>
  <c r="J28" i="21"/>
  <c r="K28" i="21" s="1"/>
  <c r="L28" i="21" s="1"/>
  <c r="J26" i="21" l="1"/>
  <c r="J27" i="21"/>
  <c r="K27" i="21" s="1"/>
  <c r="L27" i="21" s="1"/>
  <c r="J25" i="21"/>
  <c r="K25" i="21" s="1"/>
  <c r="L25" i="21" s="1"/>
  <c r="P27" i="21"/>
  <c r="J23" i="21"/>
  <c r="K23" i="21"/>
  <c r="L23" i="21" s="1"/>
  <c r="J24" i="21"/>
  <c r="K24" i="21"/>
  <c r="L24" i="21"/>
  <c r="K26" i="21"/>
  <c r="L26" i="21" s="1"/>
  <c r="O13" i="21"/>
  <c r="O27" i="21" l="1"/>
  <c r="J15" i="21"/>
  <c r="K15" i="21"/>
  <c r="L15" i="21" s="1"/>
  <c r="J16" i="21"/>
  <c r="K16" i="21"/>
  <c r="L16" i="21"/>
  <c r="J17" i="21"/>
  <c r="K17" i="21"/>
  <c r="L17" i="21"/>
  <c r="J18" i="21"/>
  <c r="K18" i="21" s="1"/>
  <c r="L18" i="21" s="1"/>
  <c r="J19" i="21"/>
  <c r="K19" i="21"/>
  <c r="L19" i="21" s="1"/>
  <c r="J20" i="21"/>
  <c r="K20" i="21"/>
  <c r="L20" i="21"/>
  <c r="J21" i="21"/>
  <c r="K21" i="21"/>
  <c r="L21" i="21"/>
  <c r="J22" i="21"/>
  <c r="K22" i="21" s="1"/>
  <c r="L22" i="21" s="1"/>
  <c r="J14" i="21"/>
  <c r="J10" i="21"/>
  <c r="K10" i="21"/>
  <c r="L10" i="21"/>
  <c r="J11" i="21"/>
  <c r="K11" i="21"/>
  <c r="L11" i="21"/>
  <c r="J12" i="21"/>
  <c r="K12" i="21" s="1"/>
  <c r="L12" i="21" s="1"/>
  <c r="J13" i="21"/>
  <c r="K13" i="21"/>
  <c r="L13" i="21" s="1"/>
  <c r="K14" i="21"/>
  <c r="L14" i="21" s="1"/>
  <c r="P22" i="21"/>
  <c r="P16" i="21"/>
  <c r="P13" i="21"/>
  <c r="O22" i="21" l="1"/>
  <c r="O16" i="21"/>
  <c r="J7" i="21"/>
  <c r="K7" i="21" s="1"/>
  <c r="L7" i="21" s="1"/>
  <c r="J8" i="21"/>
  <c r="K8" i="21"/>
  <c r="L8" i="21" s="1"/>
  <c r="J9" i="21"/>
  <c r="K9" i="21"/>
  <c r="L9" i="21" s="1"/>
  <c r="J6" i="21"/>
  <c r="K6" i="21"/>
  <c r="P9" i="21"/>
  <c r="L6" i="21" l="1"/>
  <c r="O9" i="21" s="1"/>
  <c r="Q3" i="21" l="1"/>
  <c r="J3" i="21" s="1"/>
  <c r="N3" i="21"/>
  <c r="L3" i="21"/>
  <c r="M3" i="21" l="1"/>
  <c r="O3" i="21" s="1"/>
  <c r="P3" i="21"/>
  <c r="I3" i="21" s="1"/>
</calcChain>
</file>

<file path=xl/sharedStrings.xml><?xml version="1.0" encoding="utf-8"?>
<sst xmlns="http://schemas.openxmlformats.org/spreadsheetml/2006/main" count="393" uniqueCount="133">
  <si>
    <t>Open Time</t>
  </si>
  <si>
    <t>Type</t>
  </si>
  <si>
    <t>Size</t>
  </si>
  <si>
    <t>Item</t>
  </si>
  <si>
    <t>Price</t>
  </si>
  <si>
    <t>S / L</t>
  </si>
  <si>
    <t>T / P</t>
  </si>
  <si>
    <t>Close Time</t>
  </si>
  <si>
    <t>Profit</t>
  </si>
  <si>
    <t>pips</t>
    <phoneticPr fontId="2"/>
  </si>
  <si>
    <t>勝率</t>
    <rPh sb="0" eb="2">
      <t>ショウリツ</t>
    </rPh>
    <phoneticPr fontId="2"/>
  </si>
  <si>
    <t>負け</t>
    <rPh sb="0" eb="1">
      <t>マ</t>
    </rPh>
    <phoneticPr fontId="2"/>
  </si>
  <si>
    <t>勝ち</t>
    <rPh sb="0" eb="1">
      <t>カ</t>
    </rPh>
    <phoneticPr fontId="2"/>
  </si>
  <si>
    <t>取引回数</t>
    <rPh sb="0" eb="2">
      <t>トリヒキ</t>
    </rPh>
    <rPh sb="2" eb="4">
      <t>カイスウ</t>
    </rPh>
    <phoneticPr fontId="2"/>
  </si>
  <si>
    <t>獲得pips</t>
    <rPh sb="0" eb="2">
      <t>カクトク</t>
    </rPh>
    <phoneticPr fontId="2"/>
  </si>
  <si>
    <t>獲得金額</t>
    <rPh sb="0" eb="2">
      <t>カクトク</t>
    </rPh>
    <rPh sb="2" eb="4">
      <t>キンガク</t>
    </rPh>
    <phoneticPr fontId="2"/>
  </si>
  <si>
    <t>利益</t>
    <rPh sb="0" eb="2">
      <t>リエキ</t>
    </rPh>
    <phoneticPr fontId="2"/>
  </si>
  <si>
    <t>差額</t>
    <rPh sb="0" eb="2">
      <t>サガク</t>
    </rPh>
    <phoneticPr fontId="2"/>
  </si>
  <si>
    <t>buy</t>
  </si>
  <si>
    <t>小計</t>
    <rPh sb="0" eb="2">
      <t>ショウケイ</t>
    </rPh>
    <phoneticPr fontId="2"/>
  </si>
  <si>
    <t>合計</t>
    <rPh sb="0" eb="2">
      <t>ゴウケイ</t>
    </rPh>
    <phoneticPr fontId="2"/>
  </si>
  <si>
    <t>2012.02.01 14:35</t>
  </si>
  <si>
    <t>gbpusd</t>
  </si>
  <si>
    <t>2012.02.01 14:46</t>
  </si>
  <si>
    <t>2012.02.01 14:00</t>
  </si>
  <si>
    <t>2012.02.01 14:31</t>
  </si>
  <si>
    <t>2012.01.31 13:46</t>
  </si>
  <si>
    <t>2012.02.01 11:29</t>
  </si>
  <si>
    <t>2012.02.01 09:05</t>
  </si>
  <si>
    <t>2012.02.03 13:00</t>
  </si>
  <si>
    <t>2012.02.03 21:38</t>
  </si>
  <si>
    <t>2012.02.03 15:50</t>
  </si>
  <si>
    <t>2012.02.01 14:50</t>
  </si>
  <si>
    <t>2012.02.03 11:34</t>
  </si>
  <si>
    <t>2012.02.02 17:30</t>
  </si>
  <si>
    <t>2012.02.06 11:05</t>
  </si>
  <si>
    <t>sell</t>
  </si>
  <si>
    <t>2012.02.08 17:35</t>
  </si>
  <si>
    <t>2012.02.06 18:10</t>
  </si>
  <si>
    <t>2012.02.07 18:05</t>
  </si>
  <si>
    <t>2012.02.10 14:40</t>
  </si>
  <si>
    <t>2012.02.10 17:36</t>
  </si>
  <si>
    <t>2012.02.10 09:25</t>
  </si>
  <si>
    <t>2012.02.10 14:35</t>
  </si>
  <si>
    <t>2012.02.10 11:35</t>
  </si>
  <si>
    <t>2012.02.10 04:05</t>
  </si>
  <si>
    <t>2012.02.10 09:20</t>
  </si>
  <si>
    <t>2012.02.08 18:20</t>
  </si>
  <si>
    <t>2012.02.10 04:02</t>
  </si>
  <si>
    <t>2012.02.09 11:35</t>
  </si>
  <si>
    <t>2012.02.14 15:35</t>
  </si>
  <si>
    <t>2012.02.14 17:08</t>
  </si>
  <si>
    <t>2012.02.14 14:10</t>
  </si>
  <si>
    <t>2012.02.14 15:32</t>
  </si>
  <si>
    <t>2012.02.14 08:30</t>
  </si>
  <si>
    <t>2012.02.14 12:23</t>
  </si>
  <si>
    <t>2012.02.13 13:10</t>
  </si>
  <si>
    <t>2012.02.14 00:50</t>
  </si>
  <si>
    <t>2012.02.15 07:55</t>
  </si>
  <si>
    <t>2012.02.15 11:47</t>
  </si>
  <si>
    <t>2012.02.14 17:10</t>
  </si>
  <si>
    <t>2012.02.22 11:45</t>
  </si>
  <si>
    <t>2012.02.22 15:03</t>
  </si>
  <si>
    <t>2012.02.22 11:35</t>
  </si>
  <si>
    <t>2012.02.22 11:40</t>
  </si>
  <si>
    <t>2012.02.16 17:30</t>
  </si>
  <si>
    <t>2012.02.22 11:33</t>
  </si>
  <si>
    <t>2012.02.15 11:50</t>
  </si>
  <si>
    <t>2012.02.17 03:40</t>
  </si>
  <si>
    <t>累計</t>
    <rPh sb="0" eb="2">
      <t>ルイケイ</t>
    </rPh>
    <phoneticPr fontId="2"/>
  </si>
  <si>
    <t>2012.03.02 14:10</t>
  </si>
  <si>
    <t>2012.03.02 21:41</t>
  </si>
  <si>
    <t>2012.02.29 16:30</t>
  </si>
  <si>
    <t>2012.03.02 14:01</t>
  </si>
  <si>
    <t>2012.02.24 20:05</t>
  </si>
  <si>
    <t>2012.02.23 22:15</t>
  </si>
  <si>
    <t>2012.02.22 15:05</t>
  </si>
  <si>
    <t>2012.02.24 12:00</t>
  </si>
  <si>
    <t>2012.03.02 21:45</t>
  </si>
  <si>
    <t>2012.03.05 09:57</t>
  </si>
  <si>
    <t>2012.03.06 16:25</t>
  </si>
  <si>
    <t>2012.03.06 18:31</t>
  </si>
  <si>
    <t>2012.03.06 11:30</t>
  </si>
  <si>
    <t>2012.03.06 16:23</t>
  </si>
  <si>
    <t>2012.03.05 10:00</t>
  </si>
  <si>
    <t>2012.03.06 11:28</t>
  </si>
  <si>
    <t>2012.03.05 15:45</t>
  </si>
  <si>
    <t>2012.03.09 16:10</t>
  </si>
  <si>
    <t>2012.03.09 17:07</t>
  </si>
  <si>
    <t>2012.03.06 18:35</t>
  </si>
  <si>
    <t>2012.03.09 16:06</t>
  </si>
  <si>
    <t>2012.03.08 10:00</t>
  </si>
  <si>
    <t>2012.03.09 17:10</t>
  </si>
  <si>
    <t>2012.03.12 13:51</t>
  </si>
  <si>
    <t>2012.03.26 15:50</t>
  </si>
  <si>
    <t>2012.04.03 21:10</t>
  </si>
  <si>
    <t>2012.03.13 17:10</t>
  </si>
  <si>
    <t>2012.03.12 14:00</t>
  </si>
  <si>
    <t>2012.03.19 00:06</t>
  </si>
  <si>
    <t>2012.03.16 15:35</t>
  </si>
  <si>
    <t>2012.03.12 13:55</t>
  </si>
  <si>
    <t>2012.03.30 09:55</t>
  </si>
  <si>
    <t>2012.04.04 04:45</t>
  </si>
  <si>
    <t>2012.04.04 15:58</t>
  </si>
  <si>
    <t>2012.04.03 21:15</t>
  </si>
  <si>
    <t>2012.04.04 04:40</t>
  </si>
  <si>
    <t>2012.04.05 02:50</t>
  </si>
  <si>
    <t>2012.04.05 12:44</t>
  </si>
  <si>
    <t>2012.04.04 16:00</t>
  </si>
  <si>
    <t>2012.04.09 19:35</t>
  </si>
  <si>
    <t>2012.04.10 12:45</t>
  </si>
  <si>
    <t>2012.04.05 12:45</t>
  </si>
  <si>
    <t>2012.04.05 12:50</t>
  </si>
  <si>
    <t>2012.04.13 17:25</t>
  </si>
  <si>
    <t>2012.04.13 18:32</t>
  </si>
  <si>
    <t>2012.04.10 12:50</t>
  </si>
  <si>
    <t>2012.04.13 17:24</t>
  </si>
  <si>
    <t>2012.04.11 08:20</t>
  </si>
  <si>
    <t>2012.04.12 11:35</t>
  </si>
  <si>
    <t>2012.04.27 15:50</t>
  </si>
  <si>
    <t>2012.05.04 17:49</t>
  </si>
  <si>
    <t>2012.04.24 10:15</t>
  </si>
  <si>
    <t>2012.04.16 21:05</t>
  </si>
  <si>
    <t>2012.04.18 11:40</t>
  </si>
  <si>
    <t>2012.04.19 10:10</t>
  </si>
  <si>
    <t>2012.04.13 18:35</t>
  </si>
  <si>
    <t>2012.05.04 17:55</t>
  </si>
  <si>
    <t>2012.05.07 03:07</t>
  </si>
  <si>
    <t>2012.05.09 12:35</t>
  </si>
  <si>
    <t>2012.05.09 15:21</t>
  </si>
  <si>
    <t>2012.05.07 17:05</t>
  </si>
  <si>
    <t>2012.05.09 12:25</t>
  </si>
  <si>
    <t>2012.05.07 03:10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</si>
</sst>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00"/>
    <numFmt numFmtId="177" formatCode="#,##0.00_ "/>
    <numFmt numFmtId="178" formatCode="0.0%"/>
    <numFmt numFmtId="179" formatCode="0_ "/>
    <numFmt numFmtId="180" formatCode="#,##0.00000"/>
    <numFmt numFmtId="181" formatCode="0_);[Red]\(0\)"/>
    <numFmt numFmtId="182" formatCode="0.0"/>
    <numFmt numFmtId="183" formatCode="#,##0.0"/>
    <numFmt numFmtId="184" formatCode="0.00000_ "/>
    <numFmt numFmtId="185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 wrapText="1"/>
    </xf>
    <xf numFmtId="179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5" borderId="2" xfId="0" applyNumberFormat="1" applyFill="1" applyBorder="1" applyAlignment="1">
      <alignment horizontal="center" vertical="center"/>
    </xf>
    <xf numFmtId="177" fontId="3" fillId="4" borderId="7" xfId="0" applyNumberFormat="1" applyFont="1" applyFill="1" applyBorder="1">
      <alignment vertical="center"/>
    </xf>
    <xf numFmtId="0" fontId="1" fillId="0" borderId="0" xfId="0" applyFont="1">
      <alignment vertical="center"/>
    </xf>
    <xf numFmtId="2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80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81" fontId="0" fillId="0" borderId="6" xfId="0" applyNumberFormat="1" applyBorder="1" applyAlignment="1">
      <alignment horizontal="center" vertical="center"/>
    </xf>
    <xf numFmtId="2" fontId="5" fillId="6" borderId="8" xfId="0" applyNumberFormat="1" applyFont="1" applyFill="1" applyBorder="1" applyAlignment="1">
      <alignment horizontal="center" vertical="center" wrapText="1"/>
    </xf>
    <xf numFmtId="182" fontId="5" fillId="6" borderId="8" xfId="0" applyNumberFormat="1" applyFon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right" vertical="center" wrapText="1"/>
    </xf>
    <xf numFmtId="0" fontId="3" fillId="4" borderId="2" xfId="0" applyNumberFormat="1" applyFont="1" applyFill="1" applyBorder="1">
      <alignment vertical="center"/>
    </xf>
    <xf numFmtId="0" fontId="0" fillId="0" borderId="1" xfId="0" applyBorder="1">
      <alignment vertical="center"/>
    </xf>
    <xf numFmtId="182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84" fontId="0" fillId="0" borderId="0" xfId="0" applyNumberFormat="1">
      <alignment vertical="center"/>
    </xf>
    <xf numFmtId="184" fontId="0" fillId="2" borderId="0" xfId="0" applyNumberFormat="1" applyFill="1" applyAlignment="1">
      <alignment horizontal="center" vertical="center" wrapText="1"/>
    </xf>
    <xf numFmtId="184" fontId="0" fillId="0" borderId="1" xfId="0" applyNumberFormat="1" applyBorder="1">
      <alignment vertical="center"/>
    </xf>
    <xf numFmtId="177" fontId="5" fillId="6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>
      <alignment vertical="center"/>
    </xf>
    <xf numFmtId="185" fontId="3" fillId="4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pane ySplit="5" topLeftCell="A30" activePane="bottomLeft" state="frozen"/>
      <selection pane="bottomLeft" activeCell="R32" sqref="R32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12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 ht="14.25" thickBot="1">
      <c r="I2" t="s">
        <v>14</v>
      </c>
      <c r="J2" t="s">
        <v>15</v>
      </c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E3" s="20" t="s">
        <v>20</v>
      </c>
      <c r="I3" s="23">
        <f>P3</f>
        <v>1493.8000000000143</v>
      </c>
      <c r="J3" s="22">
        <f>Q3</f>
        <v>149.37999999999997</v>
      </c>
      <c r="L3" s="21">
        <f>COUNT(E6:E1601)</f>
        <v>29</v>
      </c>
      <c r="M3" s="10">
        <f>L3-N3</f>
        <v>19</v>
      </c>
      <c r="N3" s="10">
        <f>COUNTIF(M6:M301,"&lt;0")</f>
        <v>10</v>
      </c>
      <c r="O3" s="11">
        <f>M3/L3</f>
        <v>0.65517241379310343</v>
      </c>
      <c r="P3" s="25">
        <f>SUM(L6:L1601)</f>
        <v>1493.8000000000143</v>
      </c>
      <c r="Q3" s="12">
        <f>SUM(M6:M1601)</f>
        <v>149.37999999999997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14" t="s">
        <v>21</v>
      </c>
      <c r="B6" s="15" t="s">
        <v>18</v>
      </c>
      <c r="C6" s="16">
        <v>0.01</v>
      </c>
      <c r="D6" s="15" t="s">
        <v>22</v>
      </c>
      <c r="E6" s="17">
        <v>1.58294</v>
      </c>
      <c r="F6" s="17">
        <v>1.48814</v>
      </c>
      <c r="G6" s="17">
        <v>1.5861400000000001</v>
      </c>
      <c r="H6" s="14" t="s">
        <v>23</v>
      </c>
      <c r="I6" s="17">
        <v>1.5861400000000001</v>
      </c>
      <c r="J6" s="18">
        <f>I6-E6</f>
        <v>3.2000000000000917E-3</v>
      </c>
      <c r="K6" s="19">
        <f>J6*1000000</f>
        <v>3200.0000000000919</v>
      </c>
      <c r="L6" s="24">
        <f t="shared" ref="L6" si="0">K6*C6</f>
        <v>32.000000000000917</v>
      </c>
      <c r="M6" s="16">
        <v>3.2</v>
      </c>
      <c r="N6" s="13">
        <v>20120201</v>
      </c>
    </row>
    <row r="7" spans="1:17">
      <c r="A7" s="14" t="s">
        <v>24</v>
      </c>
      <c r="B7" s="15" t="s">
        <v>18</v>
      </c>
      <c r="C7" s="16">
        <v>0.01</v>
      </c>
      <c r="D7" s="15" t="s">
        <v>22</v>
      </c>
      <c r="E7" s="17">
        <v>1.57847</v>
      </c>
      <c r="F7" s="17">
        <v>1.48367</v>
      </c>
      <c r="G7" s="17">
        <v>1.5816699999999999</v>
      </c>
      <c r="H7" s="14" t="s">
        <v>25</v>
      </c>
      <c r="I7" s="17">
        <v>1.5816699999999999</v>
      </c>
      <c r="J7" s="18">
        <f t="shared" ref="J7:J9" si="1">I7-E7</f>
        <v>3.1999999999998696E-3</v>
      </c>
      <c r="K7" s="19">
        <f t="shared" ref="K7:K9" si="2">J7*1000000</f>
        <v>3199.9999999998695</v>
      </c>
      <c r="L7" s="24">
        <f t="shared" ref="L7:L9" si="3">K7*C7</f>
        <v>31.999999999998696</v>
      </c>
      <c r="M7" s="16">
        <v>3.2</v>
      </c>
    </row>
    <row r="8" spans="1:17">
      <c r="A8" s="14" t="s">
        <v>26</v>
      </c>
      <c r="B8" s="15" t="s">
        <v>18</v>
      </c>
      <c r="C8" s="16">
        <v>0.01</v>
      </c>
      <c r="D8" s="15" t="s">
        <v>22</v>
      </c>
      <c r="E8" s="17">
        <v>1.5789</v>
      </c>
      <c r="F8" s="17">
        <v>1.48099</v>
      </c>
      <c r="G8" s="17">
        <v>1.57829</v>
      </c>
      <c r="H8" s="14" t="s">
        <v>27</v>
      </c>
      <c r="I8" s="17">
        <v>1.57829</v>
      </c>
      <c r="J8" s="18">
        <f t="shared" si="1"/>
        <v>-6.0999999999999943E-4</v>
      </c>
      <c r="K8" s="19">
        <f t="shared" si="2"/>
        <v>-609.99999999999943</v>
      </c>
      <c r="L8" s="24">
        <f t="shared" si="3"/>
        <v>-6.0999999999999943</v>
      </c>
      <c r="M8" s="16">
        <v>-0.61</v>
      </c>
    </row>
    <row r="9" spans="1:17">
      <c r="A9" s="14" t="s">
        <v>28</v>
      </c>
      <c r="B9" s="15" t="s">
        <v>18</v>
      </c>
      <c r="C9" s="16">
        <v>0.02</v>
      </c>
      <c r="D9" s="15" t="s">
        <v>22</v>
      </c>
      <c r="E9" s="17">
        <v>1.5733299999999999</v>
      </c>
      <c r="F9" s="17">
        <v>1.48099</v>
      </c>
      <c r="G9" s="17">
        <v>1.57829</v>
      </c>
      <c r="H9" s="14" t="s">
        <v>27</v>
      </c>
      <c r="I9" s="17">
        <v>1.57829</v>
      </c>
      <c r="J9" s="18">
        <f t="shared" si="1"/>
        <v>4.9600000000000755E-3</v>
      </c>
      <c r="K9" s="19">
        <f t="shared" si="2"/>
        <v>4960.0000000000755</v>
      </c>
      <c r="L9" s="24">
        <f t="shared" si="3"/>
        <v>99.200000000001509</v>
      </c>
      <c r="M9" s="16">
        <v>9.92</v>
      </c>
      <c r="N9" s="5" t="s">
        <v>19</v>
      </c>
      <c r="O9" s="6">
        <f>SUM(L6:L9)</f>
        <v>157.10000000000113</v>
      </c>
      <c r="P9" s="6">
        <f>SUM(M6:M9)</f>
        <v>15.71</v>
      </c>
    </row>
    <row r="10" spans="1:17">
      <c r="A10" s="14" t="s">
        <v>29</v>
      </c>
      <c r="B10" s="15" t="s">
        <v>18</v>
      </c>
      <c r="C10" s="16">
        <v>0.01</v>
      </c>
      <c r="D10" s="15" t="s">
        <v>22</v>
      </c>
      <c r="E10" s="17">
        <v>1.5848599999999999</v>
      </c>
      <c r="F10" s="17">
        <v>1.4849000000000001</v>
      </c>
      <c r="G10" s="17">
        <v>1.5829</v>
      </c>
      <c r="H10" s="14" t="s">
        <v>30</v>
      </c>
      <c r="I10" s="17">
        <v>1.5829</v>
      </c>
      <c r="J10" s="18">
        <f t="shared" ref="J10:J13" si="4">I10-E10</f>
        <v>-1.9599999999999618E-3</v>
      </c>
      <c r="K10" s="19">
        <f t="shared" ref="K10:K14" si="5">J10*1000000</f>
        <v>-1959.9999999999618</v>
      </c>
      <c r="L10" s="24">
        <f t="shared" ref="L10:L14" si="6">K10*C10</f>
        <v>-19.599999999999618</v>
      </c>
      <c r="M10" s="16">
        <v>-1.96</v>
      </c>
      <c r="N10" s="13">
        <v>20120203</v>
      </c>
    </row>
    <row r="11" spans="1:17">
      <c r="A11" s="14" t="s">
        <v>31</v>
      </c>
      <c r="B11" s="15" t="s">
        <v>18</v>
      </c>
      <c r="C11" s="16">
        <v>0.02</v>
      </c>
      <c r="D11" s="15" t="s">
        <v>22</v>
      </c>
      <c r="E11" s="17">
        <v>1.5771200000000001</v>
      </c>
      <c r="F11" s="17">
        <v>1.4849000000000001</v>
      </c>
      <c r="G11" s="17">
        <v>1.5829</v>
      </c>
      <c r="H11" s="14" t="s">
        <v>30</v>
      </c>
      <c r="I11" s="17">
        <v>1.5829</v>
      </c>
      <c r="J11" s="18">
        <f t="shared" si="4"/>
        <v>5.7799999999998963E-3</v>
      </c>
      <c r="K11" s="19">
        <f t="shared" si="5"/>
        <v>5779.9999999998963</v>
      </c>
      <c r="L11" s="24">
        <f t="shared" si="6"/>
        <v>115.59999999999793</v>
      </c>
      <c r="M11" s="16">
        <v>11.56</v>
      </c>
    </row>
    <row r="12" spans="1:17">
      <c r="A12" s="14" t="s">
        <v>32</v>
      </c>
      <c r="B12" s="15" t="s">
        <v>18</v>
      </c>
      <c r="C12" s="16">
        <v>0.01</v>
      </c>
      <c r="D12" s="15" t="s">
        <v>22</v>
      </c>
      <c r="E12" s="17">
        <v>1.58613</v>
      </c>
      <c r="F12" s="17">
        <v>1.4876199999999999</v>
      </c>
      <c r="G12" s="17">
        <v>1.58562</v>
      </c>
      <c r="H12" s="14" t="s">
        <v>33</v>
      </c>
      <c r="I12" s="17">
        <v>1.58562</v>
      </c>
      <c r="J12" s="18">
        <f t="shared" si="4"/>
        <v>-5.1000000000001044E-4</v>
      </c>
      <c r="K12" s="19">
        <f t="shared" si="5"/>
        <v>-510.00000000001046</v>
      </c>
      <c r="L12" s="24">
        <f t="shared" si="6"/>
        <v>-5.1000000000001044</v>
      </c>
      <c r="M12" s="16">
        <v>-0.51</v>
      </c>
    </row>
    <row r="13" spans="1:17">
      <c r="A13" s="14" t="s">
        <v>34</v>
      </c>
      <c r="B13" s="15" t="s">
        <v>18</v>
      </c>
      <c r="C13" s="16">
        <v>0.02</v>
      </c>
      <c r="D13" s="15" t="s">
        <v>22</v>
      </c>
      <c r="E13" s="17">
        <v>1.58056</v>
      </c>
      <c r="F13" s="17">
        <v>1.4876199999999999</v>
      </c>
      <c r="G13" s="17">
        <v>1.58562</v>
      </c>
      <c r="H13" s="14" t="s">
        <v>33</v>
      </c>
      <c r="I13" s="17">
        <v>1.58562</v>
      </c>
      <c r="J13" s="18">
        <f t="shared" si="4"/>
        <v>5.0600000000000644E-3</v>
      </c>
      <c r="K13" s="19">
        <f t="shared" si="5"/>
        <v>5060.0000000000646</v>
      </c>
      <c r="L13" s="24">
        <f t="shared" si="6"/>
        <v>101.2000000000013</v>
      </c>
      <c r="M13" s="16">
        <v>10.119999999999999</v>
      </c>
      <c r="N13" s="5" t="s">
        <v>19</v>
      </c>
      <c r="O13" s="6">
        <f>SUM(L10:L13)</f>
        <v>192.09999999999951</v>
      </c>
      <c r="P13" s="6">
        <f>SUM(M10:M13)</f>
        <v>19.21</v>
      </c>
    </row>
    <row r="14" spans="1:17">
      <c r="A14" s="14" t="s">
        <v>35</v>
      </c>
      <c r="B14" s="15" t="s">
        <v>36</v>
      </c>
      <c r="C14" s="16">
        <v>0.01</v>
      </c>
      <c r="D14" s="15" t="s">
        <v>22</v>
      </c>
      <c r="E14" s="17">
        <v>1.5749200000000001</v>
      </c>
      <c r="F14" s="17">
        <v>1.67963</v>
      </c>
      <c r="G14" s="17">
        <v>1.5810299999999999</v>
      </c>
      <c r="H14" s="14" t="s">
        <v>37</v>
      </c>
      <c r="I14" s="17">
        <v>1.5810299999999999</v>
      </c>
      <c r="J14" s="18">
        <f>E14-I14</f>
        <v>-6.1099999999998378E-3</v>
      </c>
      <c r="K14" s="19">
        <f t="shared" si="5"/>
        <v>-6109.9999999998381</v>
      </c>
      <c r="L14" s="24">
        <f t="shared" si="6"/>
        <v>-61.099999999998381</v>
      </c>
      <c r="M14" s="16">
        <v>-6.11</v>
      </c>
      <c r="N14" s="13">
        <v>20120208</v>
      </c>
    </row>
    <row r="15" spans="1:17">
      <c r="A15" s="14" t="s">
        <v>38</v>
      </c>
      <c r="B15" s="15" t="s">
        <v>36</v>
      </c>
      <c r="C15" s="16">
        <v>0.02</v>
      </c>
      <c r="D15" s="15" t="s">
        <v>22</v>
      </c>
      <c r="E15" s="17">
        <v>1.58135</v>
      </c>
      <c r="F15" s="17">
        <v>1.67963</v>
      </c>
      <c r="G15" s="17">
        <v>1.5810299999999999</v>
      </c>
      <c r="H15" s="14" t="s">
        <v>37</v>
      </c>
      <c r="I15" s="17">
        <v>1.5810299999999999</v>
      </c>
      <c r="J15" s="18">
        <f t="shared" ref="J15:J22" si="7">E15-I15</f>
        <v>3.2000000000009798E-4</v>
      </c>
      <c r="K15" s="19">
        <f t="shared" ref="K15:K22" si="8">J15*1000000</f>
        <v>320.000000000098</v>
      </c>
      <c r="L15" s="24">
        <f t="shared" ref="L15:L22" si="9">K15*C15</f>
        <v>6.4000000000019597</v>
      </c>
      <c r="M15" s="16">
        <v>0.64</v>
      </c>
    </row>
    <row r="16" spans="1:17">
      <c r="A16" s="14" t="s">
        <v>39</v>
      </c>
      <c r="B16" s="15" t="s">
        <v>36</v>
      </c>
      <c r="C16" s="16">
        <v>0.04</v>
      </c>
      <c r="D16" s="15" t="s">
        <v>22</v>
      </c>
      <c r="E16" s="17">
        <v>1.5880000000000001</v>
      </c>
      <c r="F16" s="17">
        <v>1.67963</v>
      </c>
      <c r="G16" s="17">
        <v>1.5810299999999999</v>
      </c>
      <c r="H16" s="14" t="s">
        <v>37</v>
      </c>
      <c r="I16" s="17">
        <v>1.5810299999999999</v>
      </c>
      <c r="J16" s="18">
        <f t="shared" si="7"/>
        <v>6.9700000000001427E-3</v>
      </c>
      <c r="K16" s="19">
        <f t="shared" si="8"/>
        <v>6970.0000000001428</v>
      </c>
      <c r="L16" s="24">
        <f t="shared" si="9"/>
        <v>278.8000000000057</v>
      </c>
      <c r="M16" s="16">
        <v>27.88</v>
      </c>
      <c r="N16" s="5" t="s">
        <v>19</v>
      </c>
      <c r="O16" s="6">
        <f>SUM(L14:L16)</f>
        <v>224.10000000000929</v>
      </c>
      <c r="P16" s="6">
        <f>SUM(M14:M16)</f>
        <v>22.409999999999997</v>
      </c>
    </row>
    <row r="17" spans="1:16">
      <c r="A17" s="14" t="s">
        <v>40</v>
      </c>
      <c r="B17" s="15" t="s">
        <v>36</v>
      </c>
      <c r="C17" s="16">
        <v>0.01</v>
      </c>
      <c r="D17" s="15" t="s">
        <v>22</v>
      </c>
      <c r="E17" s="17">
        <v>1.5782499999999999</v>
      </c>
      <c r="F17" s="17">
        <v>1.6730499999999999</v>
      </c>
      <c r="G17" s="17">
        <v>1.5750500000000001</v>
      </c>
      <c r="H17" s="14" t="s">
        <v>41</v>
      </c>
      <c r="I17" s="17">
        <v>1.5750500000000001</v>
      </c>
      <c r="J17" s="18">
        <f t="shared" si="7"/>
        <v>3.1999999999998696E-3</v>
      </c>
      <c r="K17" s="19">
        <f t="shared" si="8"/>
        <v>3199.9999999998695</v>
      </c>
      <c r="L17" s="24">
        <f t="shared" si="9"/>
        <v>31.999999999998696</v>
      </c>
      <c r="M17" s="16">
        <v>3.2</v>
      </c>
      <c r="N17" s="13">
        <v>20120210</v>
      </c>
    </row>
    <row r="18" spans="1:16">
      <c r="A18" s="14" t="s">
        <v>42</v>
      </c>
      <c r="B18" s="15" t="s">
        <v>36</v>
      </c>
      <c r="C18" s="16">
        <v>0.01</v>
      </c>
      <c r="D18" s="15" t="s">
        <v>22</v>
      </c>
      <c r="E18" s="17">
        <v>1.5771900000000001</v>
      </c>
      <c r="F18" s="17">
        <v>1.6758200000000001</v>
      </c>
      <c r="G18" s="17">
        <v>1.57782</v>
      </c>
      <c r="H18" s="14" t="s">
        <v>43</v>
      </c>
      <c r="I18" s="17">
        <v>1.57782</v>
      </c>
      <c r="J18" s="18">
        <f t="shared" si="7"/>
        <v>-6.2999999999990841E-4</v>
      </c>
      <c r="K18" s="19">
        <f t="shared" si="8"/>
        <v>-629.99999999990837</v>
      </c>
      <c r="L18" s="24">
        <f t="shared" si="9"/>
        <v>-6.2999999999990841</v>
      </c>
      <c r="M18" s="16">
        <v>-0.63</v>
      </c>
    </row>
    <row r="19" spans="1:16">
      <c r="A19" s="14" t="s">
        <v>44</v>
      </c>
      <c r="B19" s="15" t="s">
        <v>36</v>
      </c>
      <c r="C19" s="16">
        <v>0.02</v>
      </c>
      <c r="D19" s="15" t="s">
        <v>22</v>
      </c>
      <c r="E19" s="17">
        <v>1.5829299999999999</v>
      </c>
      <c r="F19" s="17">
        <v>1.6758200000000001</v>
      </c>
      <c r="G19" s="17">
        <v>1.57782</v>
      </c>
      <c r="H19" s="14" t="s">
        <v>43</v>
      </c>
      <c r="I19" s="17">
        <v>1.57782</v>
      </c>
      <c r="J19" s="18">
        <f t="shared" si="7"/>
        <v>5.1099999999999479E-3</v>
      </c>
      <c r="K19" s="19">
        <f t="shared" si="8"/>
        <v>5109.9999999999482</v>
      </c>
      <c r="L19" s="24">
        <f t="shared" si="9"/>
        <v>102.19999999999897</v>
      </c>
      <c r="M19" s="16">
        <v>10.220000000000001</v>
      </c>
    </row>
    <row r="20" spans="1:16">
      <c r="A20" s="14" t="s">
        <v>45</v>
      </c>
      <c r="B20" s="15" t="s">
        <v>36</v>
      </c>
      <c r="C20" s="16">
        <v>0.01</v>
      </c>
      <c r="D20" s="15" t="s">
        <v>22</v>
      </c>
      <c r="E20" s="17">
        <v>1.5802400000000001</v>
      </c>
      <c r="F20" s="17">
        <v>1.6750400000000001</v>
      </c>
      <c r="G20" s="17">
        <v>1.57704</v>
      </c>
      <c r="H20" s="14" t="s">
        <v>46</v>
      </c>
      <c r="I20" s="17">
        <v>1.57704</v>
      </c>
      <c r="J20" s="18">
        <f t="shared" si="7"/>
        <v>3.2000000000000917E-3</v>
      </c>
      <c r="K20" s="19">
        <f t="shared" si="8"/>
        <v>3200.0000000000919</v>
      </c>
      <c r="L20" s="24">
        <f t="shared" si="9"/>
        <v>32.000000000000917</v>
      </c>
      <c r="M20" s="16">
        <v>3.2</v>
      </c>
    </row>
    <row r="21" spans="1:16">
      <c r="A21" s="14" t="s">
        <v>47</v>
      </c>
      <c r="B21" s="15" t="s">
        <v>36</v>
      </c>
      <c r="C21" s="16">
        <v>0.01</v>
      </c>
      <c r="D21" s="15" t="s">
        <v>22</v>
      </c>
      <c r="E21" s="17">
        <v>1.5797000000000001</v>
      </c>
      <c r="F21" s="17">
        <v>1.6789700000000001</v>
      </c>
      <c r="G21" s="17">
        <v>1.5803700000000001</v>
      </c>
      <c r="H21" s="14" t="s">
        <v>48</v>
      </c>
      <c r="I21" s="17">
        <v>1.5803700000000001</v>
      </c>
      <c r="J21" s="18">
        <f t="shared" si="7"/>
        <v>-6.6999999999994841E-4</v>
      </c>
      <c r="K21" s="19">
        <f t="shared" si="8"/>
        <v>-669.99999999994839</v>
      </c>
      <c r="L21" s="24">
        <f t="shared" si="9"/>
        <v>-6.6999999999994841</v>
      </c>
      <c r="M21" s="16">
        <v>-0.67</v>
      </c>
    </row>
    <row r="22" spans="1:16">
      <c r="A22" s="14" t="s">
        <v>49</v>
      </c>
      <c r="B22" s="15" t="s">
        <v>36</v>
      </c>
      <c r="C22" s="16">
        <v>0.02</v>
      </c>
      <c r="D22" s="15" t="s">
        <v>22</v>
      </c>
      <c r="E22" s="17">
        <v>1.5854999999999999</v>
      </c>
      <c r="F22" s="17">
        <v>1.6789700000000001</v>
      </c>
      <c r="G22" s="17">
        <v>1.5803700000000001</v>
      </c>
      <c r="H22" s="14" t="s">
        <v>48</v>
      </c>
      <c r="I22" s="17">
        <v>1.5803700000000001</v>
      </c>
      <c r="J22" s="18">
        <f t="shared" si="7"/>
        <v>5.1299999999998569E-3</v>
      </c>
      <c r="K22" s="19">
        <f t="shared" si="8"/>
        <v>5129.9999999998572</v>
      </c>
      <c r="L22" s="24">
        <f t="shared" si="9"/>
        <v>102.59999999999715</v>
      </c>
      <c r="M22" s="16">
        <v>10.26</v>
      </c>
      <c r="N22" s="5" t="s">
        <v>19</v>
      </c>
      <c r="O22" s="6">
        <f>SUM(L17:L22)</f>
        <v>255.79999999999717</v>
      </c>
      <c r="P22" s="6">
        <f>SUM(M17:M22)</f>
        <v>25.580000000000002</v>
      </c>
    </row>
    <row r="23" spans="1:16">
      <c r="A23" s="14" t="s">
        <v>50</v>
      </c>
      <c r="B23" s="15" t="s">
        <v>36</v>
      </c>
      <c r="C23" s="16">
        <v>0.01</v>
      </c>
      <c r="D23" s="15" t="s">
        <v>22</v>
      </c>
      <c r="E23" s="17">
        <v>1.5707500000000001</v>
      </c>
      <c r="F23" s="17">
        <v>1.6649499999999999</v>
      </c>
      <c r="G23" s="17">
        <v>1.56765</v>
      </c>
      <c r="H23" s="14" t="s">
        <v>51</v>
      </c>
      <c r="I23" s="17">
        <v>1.56765</v>
      </c>
      <c r="J23" s="18">
        <f t="shared" ref="J23:J24" si="10">E23-I23</f>
        <v>3.1000000000001027E-3</v>
      </c>
      <c r="K23" s="19">
        <f t="shared" ref="K23:K27" si="11">J23*1000000</f>
        <v>3100.0000000001028</v>
      </c>
      <c r="L23" s="24">
        <f t="shared" ref="L23:L27" si="12">K23*C23</f>
        <v>31.000000000001027</v>
      </c>
      <c r="M23" s="16">
        <v>3.1</v>
      </c>
      <c r="N23" s="13">
        <v>20120214</v>
      </c>
    </row>
    <row r="24" spans="1:16">
      <c r="A24" s="14" t="s">
        <v>52</v>
      </c>
      <c r="B24" s="15" t="s">
        <v>36</v>
      </c>
      <c r="C24" s="16">
        <v>0.01</v>
      </c>
      <c r="D24" s="15" t="s">
        <v>22</v>
      </c>
      <c r="E24" s="17">
        <v>1.5740499999999999</v>
      </c>
      <c r="F24" s="17">
        <v>1.66825</v>
      </c>
      <c r="G24" s="17">
        <v>1.5709500000000001</v>
      </c>
      <c r="H24" s="14" t="s">
        <v>53</v>
      </c>
      <c r="I24" s="17">
        <v>1.5709500000000001</v>
      </c>
      <c r="J24" s="18">
        <f t="shared" si="10"/>
        <v>3.0999999999998806E-3</v>
      </c>
      <c r="K24" s="19">
        <f t="shared" si="11"/>
        <v>3099.9999999998809</v>
      </c>
      <c r="L24" s="24">
        <f t="shared" si="12"/>
        <v>30.99999999999881</v>
      </c>
      <c r="M24" s="16">
        <v>3.1</v>
      </c>
    </row>
    <row r="25" spans="1:16">
      <c r="A25" s="14" t="s">
        <v>54</v>
      </c>
      <c r="B25" s="15" t="s">
        <v>18</v>
      </c>
      <c r="C25" s="16">
        <v>0.04</v>
      </c>
      <c r="D25" s="15" t="s">
        <v>22</v>
      </c>
      <c r="E25" s="17">
        <v>1.5693299999999999</v>
      </c>
      <c r="F25" s="17">
        <v>1.47847</v>
      </c>
      <c r="G25" s="17">
        <v>1.57647</v>
      </c>
      <c r="H25" s="14" t="s">
        <v>55</v>
      </c>
      <c r="I25" s="17">
        <v>1.57647</v>
      </c>
      <c r="J25" s="18">
        <f>I25-E25</f>
        <v>7.1400000000001462E-3</v>
      </c>
      <c r="K25" s="19">
        <f t="shared" si="11"/>
        <v>7140.0000000001464</v>
      </c>
      <c r="L25" s="24">
        <f t="shared" si="12"/>
        <v>285.60000000000588</v>
      </c>
      <c r="M25" s="16">
        <v>28.56</v>
      </c>
    </row>
    <row r="26" spans="1:16">
      <c r="A26" s="14" t="s">
        <v>56</v>
      </c>
      <c r="B26" s="15" t="s">
        <v>18</v>
      </c>
      <c r="C26" s="16">
        <v>0.01</v>
      </c>
      <c r="D26" s="15" t="s">
        <v>22</v>
      </c>
      <c r="E26" s="17">
        <v>1.58229</v>
      </c>
      <c r="F26" s="17">
        <v>1.47847</v>
      </c>
      <c r="G26" s="17">
        <v>1.57647</v>
      </c>
      <c r="H26" s="14" t="s">
        <v>55</v>
      </c>
      <c r="I26" s="17">
        <v>1.57647</v>
      </c>
      <c r="J26" s="18">
        <f t="shared" ref="J26:J27" si="13">I26-E26</f>
        <v>-5.8199999999999363E-3</v>
      </c>
      <c r="K26" s="19">
        <f t="shared" si="11"/>
        <v>-5819.9999999999363</v>
      </c>
      <c r="L26" s="24">
        <f t="shared" si="12"/>
        <v>-58.199999999999363</v>
      </c>
      <c r="M26" s="16">
        <v>-5.82</v>
      </c>
    </row>
    <row r="27" spans="1:16">
      <c r="A27" s="14" t="s">
        <v>57</v>
      </c>
      <c r="B27" s="15" t="s">
        <v>18</v>
      </c>
      <c r="C27" s="16">
        <v>0.02</v>
      </c>
      <c r="D27" s="15" t="s">
        <v>22</v>
      </c>
      <c r="E27" s="17">
        <v>1.57664</v>
      </c>
      <c r="F27" s="17">
        <v>1.47847</v>
      </c>
      <c r="G27" s="17">
        <v>1.57647</v>
      </c>
      <c r="H27" s="14" t="s">
        <v>55</v>
      </c>
      <c r="I27" s="17">
        <v>1.57647</v>
      </c>
      <c r="J27" s="18">
        <f t="shared" si="13"/>
        <v>-1.7000000000000348E-4</v>
      </c>
      <c r="K27" s="19">
        <f t="shared" si="11"/>
        <v>-170.00000000000347</v>
      </c>
      <c r="L27" s="24">
        <f t="shared" si="12"/>
        <v>-3.4000000000000696</v>
      </c>
      <c r="M27" s="16">
        <v>-0.34</v>
      </c>
      <c r="N27" s="5" t="s">
        <v>19</v>
      </c>
      <c r="O27" s="6">
        <f>SUM(L23:L27)</f>
        <v>286.00000000000625</v>
      </c>
      <c r="P27" s="6">
        <f>SUM(M23:M27)</f>
        <v>28.599999999999998</v>
      </c>
    </row>
    <row r="28" spans="1:16">
      <c r="A28" s="14" t="s">
        <v>58</v>
      </c>
      <c r="B28" s="15" t="s">
        <v>36</v>
      </c>
      <c r="C28" s="16">
        <v>0.02</v>
      </c>
      <c r="D28" s="15" t="s">
        <v>22</v>
      </c>
      <c r="E28" s="17">
        <v>1.5728500000000001</v>
      </c>
      <c r="F28" s="17">
        <v>1.6650700000000001</v>
      </c>
      <c r="G28" s="17">
        <v>1.5677700000000001</v>
      </c>
      <c r="H28" s="14" t="s">
        <v>59</v>
      </c>
      <c r="I28" s="17">
        <v>1.5677700000000001</v>
      </c>
      <c r="J28" s="18">
        <f t="shared" ref="J28" si="14">E28-I28</f>
        <v>5.0799999999999734E-3</v>
      </c>
      <c r="K28" s="19">
        <f t="shared" ref="K28" si="15">J28*1000000</f>
        <v>5079.9999999999736</v>
      </c>
      <c r="L28" s="24">
        <f t="shared" ref="L28" si="16">K28*C28</f>
        <v>101.59999999999947</v>
      </c>
      <c r="M28" s="16">
        <v>10.16</v>
      </c>
      <c r="N28" s="13">
        <v>20120215</v>
      </c>
    </row>
    <row r="29" spans="1:16">
      <c r="A29" s="14" t="s">
        <v>60</v>
      </c>
      <c r="B29" s="15" t="s">
        <v>36</v>
      </c>
      <c r="C29" s="16">
        <v>0.01</v>
      </c>
      <c r="D29" s="15" t="s">
        <v>22</v>
      </c>
      <c r="E29" s="17">
        <v>1.56691</v>
      </c>
      <c r="F29" s="17">
        <v>1.6650700000000001</v>
      </c>
      <c r="G29" s="17">
        <v>1.5677700000000001</v>
      </c>
      <c r="H29" s="14" t="s">
        <v>59</v>
      </c>
      <c r="I29" s="17">
        <v>1.5677700000000001</v>
      </c>
      <c r="J29" s="18">
        <f t="shared" ref="J29" si="17">E29-I29</f>
        <v>-8.6000000000008292E-4</v>
      </c>
      <c r="K29" s="19">
        <f t="shared" ref="K29" si="18">J29*1000000</f>
        <v>-860.00000000008288</v>
      </c>
      <c r="L29" s="24">
        <f t="shared" ref="L29" si="19">K29*C29</f>
        <v>-8.6000000000008292</v>
      </c>
      <c r="M29" s="16">
        <v>-0.86</v>
      </c>
      <c r="N29" s="5" t="s">
        <v>19</v>
      </c>
      <c r="O29" s="6">
        <f>SUM(L28:L29)</f>
        <v>92.999999999998636</v>
      </c>
      <c r="P29" s="6">
        <f>SUM(M28:M29)</f>
        <v>9.3000000000000007</v>
      </c>
    </row>
    <row r="30" spans="1:16">
      <c r="A30" s="14" t="s">
        <v>61</v>
      </c>
      <c r="B30" s="15" t="s">
        <v>36</v>
      </c>
      <c r="C30" s="16">
        <v>0.01</v>
      </c>
      <c r="D30" s="15" t="s">
        <v>22</v>
      </c>
      <c r="E30" s="17">
        <v>1.57037</v>
      </c>
      <c r="F30" s="17">
        <v>1.6645700000000001</v>
      </c>
      <c r="G30" s="17">
        <v>1.5672699999999999</v>
      </c>
      <c r="H30" s="14" t="s">
        <v>62</v>
      </c>
      <c r="I30" s="17">
        <v>1.5672699999999999</v>
      </c>
      <c r="J30" s="18">
        <f t="shared" ref="J30:J34" si="20">E30-I30</f>
        <v>3.1000000000001027E-3</v>
      </c>
      <c r="K30" s="19">
        <f t="shared" ref="K30:K34" si="21">J30*1000000</f>
        <v>3100.0000000001028</v>
      </c>
      <c r="L30" s="24">
        <f t="shared" ref="L30:L34" si="22">K30*C30</f>
        <v>31.000000000001027</v>
      </c>
      <c r="M30" s="16">
        <v>3.1</v>
      </c>
      <c r="N30" s="13">
        <v>20120222</v>
      </c>
    </row>
    <row r="31" spans="1:16">
      <c r="A31" s="14" t="s">
        <v>63</v>
      </c>
      <c r="B31" s="15" t="s">
        <v>36</v>
      </c>
      <c r="C31" s="16">
        <v>0.01</v>
      </c>
      <c r="D31" s="15" t="s">
        <v>22</v>
      </c>
      <c r="E31" s="17">
        <v>1.5740799999999999</v>
      </c>
      <c r="F31" s="17">
        <v>1.66828</v>
      </c>
      <c r="G31" s="17">
        <v>1.57098</v>
      </c>
      <c r="H31" s="14" t="s">
        <v>64</v>
      </c>
      <c r="I31" s="17">
        <v>1.57098</v>
      </c>
      <c r="J31" s="18">
        <f t="shared" si="20"/>
        <v>3.0999999999998806E-3</v>
      </c>
      <c r="K31" s="19">
        <f t="shared" si="21"/>
        <v>3099.9999999998809</v>
      </c>
      <c r="L31" s="24">
        <f t="shared" si="22"/>
        <v>30.99999999999881</v>
      </c>
      <c r="M31" s="16">
        <v>3.1</v>
      </c>
    </row>
    <row r="32" spans="1:16">
      <c r="A32" s="14" t="s">
        <v>65</v>
      </c>
      <c r="B32" s="15" t="s">
        <v>36</v>
      </c>
      <c r="C32" s="16">
        <v>0.02</v>
      </c>
      <c r="D32" s="15" t="s">
        <v>22</v>
      </c>
      <c r="E32" s="17">
        <v>1.5749500000000001</v>
      </c>
      <c r="F32" s="17">
        <v>1.67242</v>
      </c>
      <c r="G32" s="17">
        <v>1.5744199999999999</v>
      </c>
      <c r="H32" s="14" t="s">
        <v>66</v>
      </c>
      <c r="I32" s="17">
        <v>1.5744199999999999</v>
      </c>
      <c r="J32" s="18">
        <f t="shared" si="20"/>
        <v>5.3000000000014147E-4</v>
      </c>
      <c r="K32" s="19">
        <f t="shared" si="21"/>
        <v>530.00000000014143</v>
      </c>
      <c r="L32" s="24">
        <f t="shared" si="22"/>
        <v>10.600000000002829</v>
      </c>
      <c r="M32" s="16">
        <v>1.06</v>
      </c>
    </row>
    <row r="33" spans="1:16">
      <c r="A33" s="14" t="s">
        <v>67</v>
      </c>
      <c r="B33" s="15" t="s">
        <v>36</v>
      </c>
      <c r="C33" s="16">
        <v>0.01</v>
      </c>
      <c r="D33" s="15" t="s">
        <v>22</v>
      </c>
      <c r="E33" s="17">
        <v>1.5678099999999999</v>
      </c>
      <c r="F33" s="17">
        <v>1.67242</v>
      </c>
      <c r="G33" s="17">
        <v>1.5744199999999999</v>
      </c>
      <c r="H33" s="14" t="s">
        <v>66</v>
      </c>
      <c r="I33" s="17">
        <v>1.5744199999999999</v>
      </c>
      <c r="J33" s="18">
        <f t="shared" si="20"/>
        <v>-6.6100000000000048E-3</v>
      </c>
      <c r="K33" s="19">
        <f t="shared" si="21"/>
        <v>-6610.0000000000045</v>
      </c>
      <c r="L33" s="24">
        <f t="shared" si="22"/>
        <v>-66.100000000000051</v>
      </c>
      <c r="M33" s="16">
        <v>-6.61</v>
      </c>
    </row>
    <row r="34" spans="1:16">
      <c r="A34" s="14" t="s">
        <v>68</v>
      </c>
      <c r="B34" s="15" t="s">
        <v>36</v>
      </c>
      <c r="C34" s="16">
        <v>0.04</v>
      </c>
      <c r="D34" s="15" t="s">
        <v>22</v>
      </c>
      <c r="E34" s="17">
        <v>1.5813999999999999</v>
      </c>
      <c r="F34" s="17">
        <v>1.67242</v>
      </c>
      <c r="G34" s="17">
        <v>1.5744199999999999</v>
      </c>
      <c r="H34" s="14" t="s">
        <v>66</v>
      </c>
      <c r="I34" s="17">
        <v>1.5744199999999999</v>
      </c>
      <c r="J34" s="18">
        <f t="shared" si="20"/>
        <v>6.9799999999999862E-3</v>
      </c>
      <c r="K34" s="19">
        <f t="shared" si="21"/>
        <v>6979.9999999999864</v>
      </c>
      <c r="L34" s="24">
        <f t="shared" si="22"/>
        <v>279.19999999999948</v>
      </c>
      <c r="M34" s="16">
        <v>27.92</v>
      </c>
      <c r="N34" s="5" t="s">
        <v>19</v>
      </c>
      <c r="O34" s="6">
        <f>SUM(L30:L34)</f>
        <v>285.70000000000209</v>
      </c>
      <c r="P34" s="6">
        <f>SUM(M30:M34)</f>
        <v>28.57</v>
      </c>
    </row>
    <row r="35" spans="1:16">
      <c r="N35" s="13">
        <v>20120215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pane ySplit="7" topLeftCell="A11" activePane="bottomLeft" state="frozen"/>
      <selection pane="bottomLeft" activeCell="R20" sqref="R20"/>
    </sheetView>
  </sheetViews>
  <sheetFormatPr defaultRowHeight="13.5"/>
  <cols>
    <col min="1" max="1" width="15.875" bestFit="1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29" bestFit="1" customWidth="1"/>
    <col min="11" max="11" width="7.3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L3" s="21">
        <f>COUNT(E8:E1574)</f>
        <v>15</v>
      </c>
      <c r="M3" s="10">
        <f>L3-N3</f>
        <v>10</v>
      </c>
      <c r="N3" s="10">
        <f>COUNTIF(M8:M274,"&lt;0")</f>
        <v>5</v>
      </c>
      <c r="O3" s="11">
        <f>M3/L3</f>
        <v>0.66666666666666663</v>
      </c>
      <c r="P3" s="25">
        <f>SUM(L8:L1574)</f>
        <v>878.89999999997394</v>
      </c>
      <c r="Q3" s="12">
        <f>SUM(M8:M1574)</f>
        <v>87.889999999999986</v>
      </c>
    </row>
    <row r="5" spans="1:17">
      <c r="O5" s="20" t="s">
        <v>69</v>
      </c>
      <c r="P5" s="26" t="s">
        <v>14</v>
      </c>
      <c r="Q5" s="26" t="s">
        <v>15</v>
      </c>
    </row>
    <row r="6" spans="1:17">
      <c r="J6" s="29">
        <f>IF(B6="buy",I6-E6,E6-I6)</f>
        <v>0</v>
      </c>
      <c r="O6" s="26"/>
      <c r="P6" s="27">
        <f>'2月'!I3+P3</f>
        <v>2372.699999999988</v>
      </c>
      <c r="Q6" s="28">
        <f>'2月'!J3+Q3</f>
        <v>237.26999999999995</v>
      </c>
    </row>
    <row r="7" spans="1:17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1" t="s">
        <v>4</v>
      </c>
      <c r="J7" s="30" t="s">
        <v>17</v>
      </c>
      <c r="K7" s="1" t="s">
        <v>9</v>
      </c>
      <c r="L7" s="3" t="s">
        <v>16</v>
      </c>
      <c r="M7" s="1" t="s">
        <v>8</v>
      </c>
    </row>
    <row r="8" spans="1:17">
      <c r="A8" s="14" t="s">
        <v>70</v>
      </c>
      <c r="B8" s="15" t="s">
        <v>36</v>
      </c>
      <c r="C8" s="16">
        <v>0.01</v>
      </c>
      <c r="D8" s="15" t="s">
        <v>22</v>
      </c>
      <c r="E8" s="17">
        <v>1.5861499999999999</v>
      </c>
      <c r="F8" s="17">
        <v>1.6815500000000001</v>
      </c>
      <c r="G8" s="17">
        <v>1.5829500000000001</v>
      </c>
      <c r="H8" s="14" t="s">
        <v>71</v>
      </c>
      <c r="I8" s="17">
        <v>1.5829500000000001</v>
      </c>
      <c r="J8" s="31">
        <f>IF(B8="buy",I8-E8,E8-I8)</f>
        <v>3.1999999999998696E-3</v>
      </c>
      <c r="K8" s="19">
        <f t="shared" ref="K8:K13" si="0">J8*1000000</f>
        <v>3199.9999999998695</v>
      </c>
      <c r="L8" s="24">
        <f t="shared" ref="L8:L13" si="1">K8*C8</f>
        <v>31.999999999998696</v>
      </c>
      <c r="M8" s="16">
        <v>3.2</v>
      </c>
      <c r="N8" s="13">
        <v>20120302</v>
      </c>
    </row>
    <row r="9" spans="1:17">
      <c r="A9" s="14" t="s">
        <v>72</v>
      </c>
      <c r="B9" s="15" t="s">
        <v>36</v>
      </c>
      <c r="C9" s="16">
        <v>0.16</v>
      </c>
      <c r="D9" s="15" t="s">
        <v>22</v>
      </c>
      <c r="E9" s="17">
        <v>1.5965400000000001</v>
      </c>
      <c r="F9" s="17">
        <v>1.6853400000000001</v>
      </c>
      <c r="G9" s="17">
        <v>1.5883400000000001</v>
      </c>
      <c r="H9" s="14" t="s">
        <v>73</v>
      </c>
      <c r="I9" s="17">
        <v>1.5883400000000001</v>
      </c>
      <c r="J9" s="31">
        <f t="shared" ref="J9:J22" si="2">IF(B9="buy",I9-E9,E9-I9)</f>
        <v>8.1999999999999851E-3</v>
      </c>
      <c r="K9" s="19">
        <f t="shared" si="0"/>
        <v>8199.9999999999854</v>
      </c>
      <c r="L9" s="24">
        <f t="shared" si="1"/>
        <v>1311.9999999999977</v>
      </c>
      <c r="M9" s="16">
        <v>131.19999999999999</v>
      </c>
    </row>
    <row r="10" spans="1:17">
      <c r="A10" s="14" t="s">
        <v>74</v>
      </c>
      <c r="B10" s="15" t="s">
        <v>36</v>
      </c>
      <c r="C10" s="16">
        <v>0.08</v>
      </c>
      <c r="D10" s="15" t="s">
        <v>22</v>
      </c>
      <c r="E10" s="17">
        <v>1.5884799999999999</v>
      </c>
      <c r="F10" s="17">
        <v>1.6853400000000001</v>
      </c>
      <c r="G10" s="17">
        <v>1.5883400000000001</v>
      </c>
      <c r="H10" s="14" t="s">
        <v>73</v>
      </c>
      <c r="I10" s="17">
        <v>1.5883400000000001</v>
      </c>
      <c r="J10" s="31">
        <f t="shared" si="2"/>
        <v>1.3999999999980695E-4</v>
      </c>
      <c r="K10" s="19">
        <f t="shared" si="0"/>
        <v>139.99999999980696</v>
      </c>
      <c r="L10" s="24">
        <f t="shared" si="1"/>
        <v>11.199999999984557</v>
      </c>
      <c r="M10" s="16">
        <v>1.1200000000000001</v>
      </c>
    </row>
    <row r="11" spans="1:17">
      <c r="A11" s="14" t="s">
        <v>75</v>
      </c>
      <c r="B11" s="15" t="s">
        <v>36</v>
      </c>
      <c r="C11" s="16">
        <v>0.02</v>
      </c>
      <c r="D11" s="15" t="s">
        <v>22</v>
      </c>
      <c r="E11" s="17">
        <v>1.5734999999999999</v>
      </c>
      <c r="F11" s="17">
        <v>1.6853400000000001</v>
      </c>
      <c r="G11" s="17">
        <v>1.5883400000000001</v>
      </c>
      <c r="H11" s="14" t="s">
        <v>73</v>
      </c>
      <c r="I11" s="17">
        <v>1.5883400000000001</v>
      </c>
      <c r="J11" s="31">
        <f t="shared" si="2"/>
        <v>-1.4840000000000186E-2</v>
      </c>
      <c r="K11" s="19">
        <f t="shared" si="0"/>
        <v>-14840.000000000186</v>
      </c>
      <c r="L11" s="24">
        <f t="shared" si="1"/>
        <v>-296.80000000000371</v>
      </c>
      <c r="M11" s="16">
        <v>-29.68</v>
      </c>
    </row>
    <row r="12" spans="1:17">
      <c r="A12" s="14" t="s">
        <v>76</v>
      </c>
      <c r="B12" s="15" t="s">
        <v>36</v>
      </c>
      <c r="C12" s="16">
        <v>0.01</v>
      </c>
      <c r="D12" s="15" t="s">
        <v>22</v>
      </c>
      <c r="E12" s="17">
        <v>1.5671200000000001</v>
      </c>
      <c r="F12" s="17">
        <v>1.6853400000000001</v>
      </c>
      <c r="G12" s="17">
        <v>1.5883400000000001</v>
      </c>
      <c r="H12" s="14" t="s">
        <v>73</v>
      </c>
      <c r="I12" s="17">
        <v>1.5883400000000001</v>
      </c>
      <c r="J12" s="31">
        <f t="shared" si="2"/>
        <v>-2.1220000000000017E-2</v>
      </c>
      <c r="K12" s="19">
        <f t="shared" si="0"/>
        <v>-21220.000000000018</v>
      </c>
      <c r="L12" s="24">
        <f t="shared" si="1"/>
        <v>-212.20000000000019</v>
      </c>
      <c r="M12" s="16">
        <v>-21.22</v>
      </c>
    </row>
    <row r="13" spans="1:17">
      <c r="A13" s="14" t="s">
        <v>77</v>
      </c>
      <c r="B13" s="15" t="s">
        <v>36</v>
      </c>
      <c r="C13" s="16">
        <v>0.04</v>
      </c>
      <c r="D13" s="15" t="s">
        <v>22</v>
      </c>
      <c r="E13" s="17">
        <v>1.5804100000000001</v>
      </c>
      <c r="F13" s="17">
        <v>1.6853400000000001</v>
      </c>
      <c r="G13" s="17">
        <v>1.5883400000000001</v>
      </c>
      <c r="H13" s="14" t="s">
        <v>73</v>
      </c>
      <c r="I13" s="17">
        <v>1.5883400000000001</v>
      </c>
      <c r="J13" s="31">
        <f t="shared" si="2"/>
        <v>-7.9299999999999926E-3</v>
      </c>
      <c r="K13" s="19">
        <f t="shared" si="0"/>
        <v>-7929.9999999999927</v>
      </c>
      <c r="L13" s="24">
        <f t="shared" si="1"/>
        <v>-317.1999999999997</v>
      </c>
      <c r="M13" s="16">
        <v>-31.72</v>
      </c>
      <c r="N13" s="5" t="s">
        <v>19</v>
      </c>
      <c r="O13" s="6">
        <f>SUM(L8:L13)</f>
        <v>528.99999999997749</v>
      </c>
      <c r="P13" s="6">
        <f>SUM(M8:M13)</f>
        <v>52.899999999999977</v>
      </c>
    </row>
    <row r="14" spans="1:17">
      <c r="A14" s="14" t="s">
        <v>78</v>
      </c>
      <c r="B14" s="15" t="s">
        <v>36</v>
      </c>
      <c r="C14" s="16">
        <v>0.01</v>
      </c>
      <c r="D14" s="15" t="s">
        <v>22</v>
      </c>
      <c r="E14" s="17">
        <v>1.5829299999999999</v>
      </c>
      <c r="F14" s="17">
        <v>1.6777299999999999</v>
      </c>
      <c r="G14" s="17">
        <v>1.5797300000000001</v>
      </c>
      <c r="H14" s="14" t="s">
        <v>79</v>
      </c>
      <c r="I14" s="17">
        <v>1.5797300000000001</v>
      </c>
      <c r="J14" s="31">
        <f t="shared" si="2"/>
        <v>3.1999999999998696E-3</v>
      </c>
      <c r="K14" s="19">
        <f t="shared" ref="K14" si="3">J14*1000000</f>
        <v>3199.9999999998695</v>
      </c>
      <c r="L14" s="24">
        <f t="shared" ref="L14" si="4">K14*C14</f>
        <v>31.999999999998696</v>
      </c>
      <c r="M14" s="16">
        <v>3.2</v>
      </c>
      <c r="N14" s="5">
        <v>20120305</v>
      </c>
      <c r="O14" s="6">
        <f>L14</f>
        <v>31.999999999998696</v>
      </c>
      <c r="P14" s="6">
        <f>M14</f>
        <v>3.2</v>
      </c>
    </row>
    <row r="15" spans="1:17">
      <c r="A15" s="14" t="s">
        <v>80</v>
      </c>
      <c r="B15" s="15" t="s">
        <v>36</v>
      </c>
      <c r="C15" s="16">
        <v>0.01</v>
      </c>
      <c r="D15" s="15" t="s">
        <v>22</v>
      </c>
      <c r="E15" s="17">
        <v>1.5750999999999999</v>
      </c>
      <c r="F15" s="17">
        <v>1.6698999999999999</v>
      </c>
      <c r="G15" s="17">
        <v>1.5719000000000001</v>
      </c>
      <c r="H15" s="14" t="s">
        <v>81</v>
      </c>
      <c r="I15" s="17">
        <v>1.5719000000000001</v>
      </c>
      <c r="J15" s="31">
        <f t="shared" si="2"/>
        <v>3.1999999999998696E-3</v>
      </c>
      <c r="K15" s="19">
        <f t="shared" ref="K15:K18" si="5">J15*1000000</f>
        <v>3199.9999999998695</v>
      </c>
      <c r="L15" s="24">
        <f t="shared" ref="L15:L18" si="6">K15*C15</f>
        <v>31.999999999998696</v>
      </c>
      <c r="M15" s="16">
        <v>3.2</v>
      </c>
      <c r="N15" s="13">
        <v>20120306</v>
      </c>
    </row>
    <row r="16" spans="1:17">
      <c r="A16" s="14" t="s">
        <v>82</v>
      </c>
      <c r="B16" s="15" t="s">
        <v>36</v>
      </c>
      <c r="C16" s="16">
        <v>0.01</v>
      </c>
      <c r="D16" s="15" t="s">
        <v>22</v>
      </c>
      <c r="E16" s="17">
        <v>1.5785899999999999</v>
      </c>
      <c r="F16" s="17">
        <v>1.6733899999999999</v>
      </c>
      <c r="G16" s="17">
        <v>1.5753900000000001</v>
      </c>
      <c r="H16" s="14" t="s">
        <v>83</v>
      </c>
      <c r="I16" s="17">
        <v>1.5753900000000001</v>
      </c>
      <c r="J16" s="31">
        <f t="shared" si="2"/>
        <v>3.1999999999998696E-3</v>
      </c>
      <c r="K16" s="19">
        <f t="shared" si="5"/>
        <v>3199.9999999998695</v>
      </c>
      <c r="L16" s="24">
        <f t="shared" si="6"/>
        <v>31.999999999998696</v>
      </c>
      <c r="M16" s="16">
        <v>3.2</v>
      </c>
    </row>
    <row r="17" spans="1:16">
      <c r="A17" s="14" t="s">
        <v>84</v>
      </c>
      <c r="B17" s="15" t="s">
        <v>36</v>
      </c>
      <c r="C17" s="16">
        <v>0.01</v>
      </c>
      <c r="D17" s="15" t="s">
        <v>22</v>
      </c>
      <c r="E17" s="17">
        <v>1.5796399999999999</v>
      </c>
      <c r="F17" s="17">
        <v>1.6791100000000001</v>
      </c>
      <c r="G17" s="17">
        <v>1.5805100000000001</v>
      </c>
      <c r="H17" s="14" t="s">
        <v>85</v>
      </c>
      <c r="I17" s="17">
        <v>1.5805100000000001</v>
      </c>
      <c r="J17" s="31">
        <f t="shared" si="2"/>
        <v>-8.7000000000014843E-4</v>
      </c>
      <c r="K17" s="19">
        <f t="shared" si="5"/>
        <v>-870.00000000014848</v>
      </c>
      <c r="L17" s="24">
        <f t="shared" si="6"/>
        <v>-8.7000000000014843</v>
      </c>
      <c r="M17" s="16">
        <v>-0.87</v>
      </c>
    </row>
    <row r="18" spans="1:16">
      <c r="A18" s="14" t="s">
        <v>86</v>
      </c>
      <c r="B18" s="15" t="s">
        <v>36</v>
      </c>
      <c r="C18" s="16">
        <v>0.02</v>
      </c>
      <c r="D18" s="15" t="s">
        <v>22</v>
      </c>
      <c r="E18" s="17">
        <v>1.5857399999999999</v>
      </c>
      <c r="F18" s="17">
        <v>1.6791100000000001</v>
      </c>
      <c r="G18" s="17">
        <v>1.5805100000000001</v>
      </c>
      <c r="H18" s="14" t="s">
        <v>85</v>
      </c>
      <c r="I18" s="17">
        <v>1.5805100000000001</v>
      </c>
      <c r="J18" s="31">
        <f t="shared" si="2"/>
        <v>5.2299999999998459E-3</v>
      </c>
      <c r="K18" s="19">
        <f t="shared" si="5"/>
        <v>5229.9999999998463</v>
      </c>
      <c r="L18" s="24">
        <f t="shared" si="6"/>
        <v>104.59999999999692</v>
      </c>
      <c r="M18" s="16">
        <v>10.46</v>
      </c>
      <c r="N18" s="5" t="s">
        <v>19</v>
      </c>
      <c r="O18" s="6">
        <f>SUM(L15:L18)</f>
        <v>159.89999999999281</v>
      </c>
      <c r="P18" s="6">
        <f>SUM(M15:M18)</f>
        <v>15.990000000000002</v>
      </c>
    </row>
    <row r="19" spans="1:16">
      <c r="A19" s="14" t="s">
        <v>87</v>
      </c>
      <c r="B19" s="15" t="s">
        <v>36</v>
      </c>
      <c r="C19" s="16">
        <v>0.01</v>
      </c>
      <c r="D19" s="15" t="s">
        <v>22</v>
      </c>
      <c r="E19" s="17">
        <v>1.57243</v>
      </c>
      <c r="F19" s="17">
        <v>1.6666300000000001</v>
      </c>
      <c r="G19" s="17">
        <v>1.5693299999999999</v>
      </c>
      <c r="H19" s="14" t="s">
        <v>88</v>
      </c>
      <c r="I19" s="17">
        <v>1.5693299999999999</v>
      </c>
      <c r="J19" s="31">
        <f t="shared" si="2"/>
        <v>3.1000000000001027E-3</v>
      </c>
      <c r="K19" s="19">
        <f t="shared" ref="K19:K21" si="7">J19*1000000</f>
        <v>3100.0000000001028</v>
      </c>
      <c r="L19" s="24">
        <f t="shared" ref="L19:L21" si="8">K19*C19</f>
        <v>31.000000000001027</v>
      </c>
      <c r="M19" s="16">
        <v>3.1</v>
      </c>
      <c r="N19" s="13">
        <v>20120309</v>
      </c>
    </row>
    <row r="20" spans="1:16">
      <c r="A20" s="14" t="s">
        <v>89</v>
      </c>
      <c r="B20" s="15" t="s">
        <v>36</v>
      </c>
      <c r="C20" s="16">
        <v>0.01</v>
      </c>
      <c r="D20" s="15" t="s">
        <v>22</v>
      </c>
      <c r="E20" s="17">
        <v>1.5711900000000001</v>
      </c>
      <c r="F20" s="17">
        <v>1.66977</v>
      </c>
      <c r="G20" s="17">
        <v>1.5717699999999999</v>
      </c>
      <c r="H20" s="14" t="s">
        <v>90</v>
      </c>
      <c r="I20" s="17">
        <v>1.5717699999999999</v>
      </c>
      <c r="J20" s="31">
        <f t="shared" si="2"/>
        <v>-5.799999999998029E-4</v>
      </c>
      <c r="K20" s="19">
        <f t="shared" si="7"/>
        <v>-579.99999999980287</v>
      </c>
      <c r="L20" s="24">
        <f t="shared" si="8"/>
        <v>-5.799999999998029</v>
      </c>
      <c r="M20" s="16">
        <v>-0.57999999999999996</v>
      </c>
    </row>
    <row r="21" spans="1:16">
      <c r="A21" s="14" t="s">
        <v>91</v>
      </c>
      <c r="B21" s="15" t="s">
        <v>36</v>
      </c>
      <c r="C21" s="16">
        <v>0.02</v>
      </c>
      <c r="D21" s="15" t="s">
        <v>22</v>
      </c>
      <c r="E21" s="17">
        <v>1.5768599999999999</v>
      </c>
      <c r="F21" s="17">
        <v>1.66977</v>
      </c>
      <c r="G21" s="17">
        <v>1.5717699999999999</v>
      </c>
      <c r="H21" s="14" t="s">
        <v>90</v>
      </c>
      <c r="I21" s="17">
        <v>1.5717699999999999</v>
      </c>
      <c r="J21" s="31">
        <f t="shared" si="2"/>
        <v>5.0900000000000389E-3</v>
      </c>
      <c r="K21" s="19">
        <f t="shared" si="7"/>
        <v>5090.0000000000391</v>
      </c>
      <c r="L21" s="24">
        <f t="shared" si="8"/>
        <v>101.80000000000078</v>
      </c>
      <c r="M21" s="16">
        <v>10.18</v>
      </c>
      <c r="N21" s="5" t="s">
        <v>19</v>
      </c>
      <c r="O21" s="6">
        <f>SUM(L19:L21)</f>
        <v>127.00000000000378</v>
      </c>
      <c r="P21" s="6">
        <f>SUM(M19:M21)</f>
        <v>12.7</v>
      </c>
    </row>
    <row r="22" spans="1:16">
      <c r="A22" s="14" t="s">
        <v>92</v>
      </c>
      <c r="B22" s="15" t="s">
        <v>36</v>
      </c>
      <c r="C22" s="16">
        <v>0.01</v>
      </c>
      <c r="D22" s="15" t="s">
        <v>22</v>
      </c>
      <c r="E22" s="17">
        <v>1.5683</v>
      </c>
      <c r="F22" s="17">
        <v>1.6625000000000001</v>
      </c>
      <c r="G22" s="17">
        <v>1.5651999999999999</v>
      </c>
      <c r="H22" s="14" t="s">
        <v>93</v>
      </c>
      <c r="I22" s="17">
        <v>1.5651999999999999</v>
      </c>
      <c r="J22" s="31">
        <f t="shared" si="2"/>
        <v>3.1000000000001027E-3</v>
      </c>
      <c r="K22" s="19">
        <f t="shared" ref="K22" si="9">J22*1000000</f>
        <v>3100.0000000001028</v>
      </c>
      <c r="L22" s="24">
        <f t="shared" ref="L22" si="10">K22*C22</f>
        <v>31.000000000001027</v>
      </c>
      <c r="M22" s="16">
        <v>3.1</v>
      </c>
      <c r="N22" s="5">
        <v>20120312</v>
      </c>
      <c r="O22" s="6">
        <f>L22</f>
        <v>31.000000000001027</v>
      </c>
      <c r="P22" s="6">
        <f>M22</f>
        <v>3.1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pane ySplit="7" topLeftCell="A14" activePane="bottomLeft" state="frozen"/>
      <selection pane="bottomLeft" activeCell="C26" sqref="C26"/>
    </sheetView>
  </sheetViews>
  <sheetFormatPr defaultRowHeight="13.5"/>
  <cols>
    <col min="1" max="1" width="15.875" bestFit="1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29" bestFit="1" customWidth="1"/>
    <col min="11" max="11" width="7.3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625" bestFit="1" customWidth="1"/>
  </cols>
  <sheetData>
    <row r="1" spans="1:17" ht="9" customHeight="1" thickBot="1"/>
    <row r="2" spans="1:17"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L3" s="21">
        <f>COUNT(E8:E1558)</f>
        <v>18</v>
      </c>
      <c r="M3" s="10">
        <f>L3-N3</f>
        <v>8</v>
      </c>
      <c r="N3" s="10">
        <f>COUNTIF(M8:M258,"&lt;0")</f>
        <v>10</v>
      </c>
      <c r="O3" s="11">
        <f>M3/L3</f>
        <v>0.44444444444444442</v>
      </c>
      <c r="P3" s="34">
        <f>SUM(L8:L1558)</f>
        <v>1655.8999999998491</v>
      </c>
      <c r="Q3" s="12">
        <f>SUM(M8:M1558)</f>
        <v>165.58999999999992</v>
      </c>
    </row>
    <row r="5" spans="1:17">
      <c r="O5" s="20" t="s">
        <v>69</v>
      </c>
      <c r="P5" s="26" t="s">
        <v>14</v>
      </c>
      <c r="Q5" s="26" t="s">
        <v>15</v>
      </c>
    </row>
    <row r="6" spans="1:17">
      <c r="J6" s="29">
        <f>IF(B6="buy",I6-E6,E6-I6)</f>
        <v>0</v>
      </c>
      <c r="O6" s="26"/>
      <c r="P6" s="27">
        <f>'3月'!P6+P3</f>
        <v>4028.5999999998371</v>
      </c>
      <c r="Q6" s="32">
        <f>'3月'!Q6+Q3</f>
        <v>402.8599999999999</v>
      </c>
    </row>
    <row r="7" spans="1:17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1" t="s">
        <v>4</v>
      </c>
      <c r="J7" s="30" t="s">
        <v>17</v>
      </c>
      <c r="K7" s="1" t="s">
        <v>9</v>
      </c>
      <c r="L7" s="3" t="s">
        <v>16</v>
      </c>
      <c r="M7" s="1" t="s">
        <v>8</v>
      </c>
    </row>
    <row r="8" spans="1:17">
      <c r="A8" s="14" t="s">
        <v>94</v>
      </c>
      <c r="B8" s="15" t="s">
        <v>36</v>
      </c>
      <c r="C8" s="16">
        <v>0.32</v>
      </c>
      <c r="D8" s="15" t="s">
        <v>22</v>
      </c>
      <c r="E8" s="17">
        <v>1.5926199999999999</v>
      </c>
      <c r="F8" s="17">
        <v>1.6893499999999999</v>
      </c>
      <c r="G8" s="17">
        <v>1.5931500000000001</v>
      </c>
      <c r="H8" s="14" t="s">
        <v>95</v>
      </c>
      <c r="I8" s="17">
        <v>1.5931500000000001</v>
      </c>
      <c r="J8" s="33">
        <f t="shared" ref="J8:J14" si="0">IF(B8="buy",I8-E8,E8-I8)</f>
        <v>-5.3000000000014147E-4</v>
      </c>
      <c r="K8" s="19">
        <f t="shared" ref="K8:K14" si="1">J8*1000000</f>
        <v>-530.00000000014143</v>
      </c>
      <c r="L8" s="24">
        <f t="shared" ref="L8:L14" si="2">K8*C8</f>
        <v>-169.60000000004527</v>
      </c>
      <c r="M8" s="16">
        <v>-16.96</v>
      </c>
      <c r="N8">
        <v>20120403</v>
      </c>
    </row>
    <row r="9" spans="1:17">
      <c r="A9" s="14" t="s">
        <v>96</v>
      </c>
      <c r="B9" s="15" t="s">
        <v>36</v>
      </c>
      <c r="C9" s="16">
        <v>0.04</v>
      </c>
      <c r="D9" s="15" t="s">
        <v>22</v>
      </c>
      <c r="E9" s="17">
        <v>1.5684800000000001</v>
      </c>
      <c r="F9" s="17">
        <v>1.6893499999999999</v>
      </c>
      <c r="G9" s="17">
        <v>1.5931500000000001</v>
      </c>
      <c r="H9" s="14" t="s">
        <v>95</v>
      </c>
      <c r="I9" s="17">
        <v>1.5931500000000001</v>
      </c>
      <c r="J9" s="33">
        <f t="shared" si="0"/>
        <v>-2.466999999999997E-2</v>
      </c>
      <c r="K9" s="19">
        <f t="shared" si="1"/>
        <v>-24669.999999999971</v>
      </c>
      <c r="L9" s="24">
        <f t="shared" si="2"/>
        <v>-986.79999999999882</v>
      </c>
      <c r="M9" s="16">
        <v>-98.68</v>
      </c>
    </row>
    <row r="10" spans="1:17">
      <c r="A10" s="14" t="s">
        <v>97</v>
      </c>
      <c r="B10" s="15" t="s">
        <v>36</v>
      </c>
      <c r="C10" s="16">
        <v>0.02</v>
      </c>
      <c r="D10" s="15" t="s">
        <v>22</v>
      </c>
      <c r="E10" s="17">
        <v>1.5619400000000001</v>
      </c>
      <c r="F10" s="17">
        <v>1.6893499999999999</v>
      </c>
      <c r="G10" s="17">
        <v>1.5931500000000001</v>
      </c>
      <c r="H10" s="14" t="s">
        <v>95</v>
      </c>
      <c r="I10" s="17">
        <v>1.5931500000000001</v>
      </c>
      <c r="J10" s="33">
        <f t="shared" si="0"/>
        <v>-3.120999999999996E-2</v>
      </c>
      <c r="K10" s="19">
        <f t="shared" si="1"/>
        <v>-31209.99999999996</v>
      </c>
      <c r="L10" s="24">
        <f t="shared" si="2"/>
        <v>-624.19999999999925</v>
      </c>
      <c r="M10" s="16">
        <v>-62.42</v>
      </c>
    </row>
    <row r="11" spans="1:17">
      <c r="A11" s="14" t="s">
        <v>98</v>
      </c>
      <c r="B11" s="15" t="s">
        <v>36</v>
      </c>
      <c r="C11" s="16">
        <v>0.16</v>
      </c>
      <c r="D11" s="15" t="s">
        <v>22</v>
      </c>
      <c r="E11" s="17">
        <v>1.5835300000000001</v>
      </c>
      <c r="F11" s="17">
        <v>1.6893499999999999</v>
      </c>
      <c r="G11" s="17">
        <v>1.5931500000000001</v>
      </c>
      <c r="H11" s="14" t="s">
        <v>95</v>
      </c>
      <c r="I11" s="17">
        <v>1.5931500000000001</v>
      </c>
      <c r="J11" s="33">
        <f t="shared" si="0"/>
        <v>-9.6199999999999619E-3</v>
      </c>
      <c r="K11" s="19">
        <f t="shared" si="1"/>
        <v>-9619.9999999999618</v>
      </c>
      <c r="L11" s="24">
        <f t="shared" si="2"/>
        <v>-1539.1999999999939</v>
      </c>
      <c r="M11" s="16">
        <v>-153.91999999999999</v>
      </c>
    </row>
    <row r="12" spans="1:17">
      <c r="A12" s="14" t="s">
        <v>99</v>
      </c>
      <c r="B12" s="15" t="s">
        <v>36</v>
      </c>
      <c r="C12" s="16">
        <v>0.08</v>
      </c>
      <c r="D12" s="15" t="s">
        <v>22</v>
      </c>
      <c r="E12" s="17">
        <v>1.5778000000000001</v>
      </c>
      <c r="F12" s="17">
        <v>1.6893499999999999</v>
      </c>
      <c r="G12" s="17">
        <v>1.5931500000000001</v>
      </c>
      <c r="H12" s="14" t="s">
        <v>95</v>
      </c>
      <c r="I12" s="17">
        <v>1.5931500000000001</v>
      </c>
      <c r="J12" s="33">
        <f t="shared" si="0"/>
        <v>-1.5349999999999975E-2</v>
      </c>
      <c r="K12" s="19">
        <f t="shared" si="1"/>
        <v>-15349.999999999975</v>
      </c>
      <c r="L12" s="24">
        <f t="shared" si="2"/>
        <v>-1227.999999999998</v>
      </c>
      <c r="M12" s="16">
        <v>-122.8</v>
      </c>
    </row>
    <row r="13" spans="1:17">
      <c r="A13" s="14" t="s">
        <v>100</v>
      </c>
      <c r="B13" s="15" t="s">
        <v>36</v>
      </c>
      <c r="C13" s="16">
        <v>0.01</v>
      </c>
      <c r="D13" s="15" t="s">
        <v>22</v>
      </c>
      <c r="E13" s="17">
        <v>1.5632999999999999</v>
      </c>
      <c r="F13" s="17">
        <v>1.6893499999999999</v>
      </c>
      <c r="G13" s="17">
        <v>1.5931500000000001</v>
      </c>
      <c r="H13" s="14" t="s">
        <v>95</v>
      </c>
      <c r="I13" s="17">
        <v>1.5931500000000001</v>
      </c>
      <c r="J13" s="33">
        <f t="shared" si="0"/>
        <v>-2.9850000000000154E-2</v>
      </c>
      <c r="K13" s="19">
        <f t="shared" si="1"/>
        <v>-29850.000000000153</v>
      </c>
      <c r="L13" s="24">
        <f t="shared" si="2"/>
        <v>-298.50000000000153</v>
      </c>
      <c r="M13" s="16">
        <v>-29.85</v>
      </c>
    </row>
    <row r="14" spans="1:17">
      <c r="A14" s="14" t="s">
        <v>101</v>
      </c>
      <c r="B14" s="15" t="s">
        <v>36</v>
      </c>
      <c r="C14" s="16">
        <v>0.64</v>
      </c>
      <c r="D14" s="15" t="s">
        <v>22</v>
      </c>
      <c r="E14" s="17">
        <v>1.6023099999999999</v>
      </c>
      <c r="F14" s="17">
        <v>1.6893499999999999</v>
      </c>
      <c r="G14" s="17">
        <v>1.5931500000000001</v>
      </c>
      <c r="H14" s="14" t="s">
        <v>95</v>
      </c>
      <c r="I14" s="17">
        <v>1.5931500000000001</v>
      </c>
      <c r="J14" s="33">
        <f t="shared" si="0"/>
        <v>9.1599999999998349E-3</v>
      </c>
      <c r="K14" s="19">
        <f t="shared" si="1"/>
        <v>9159.9999999998345</v>
      </c>
      <c r="L14" s="24">
        <f t="shared" si="2"/>
        <v>5862.3999999998941</v>
      </c>
      <c r="M14" s="16">
        <v>586.24</v>
      </c>
      <c r="N14" s="5" t="s">
        <v>19</v>
      </c>
      <c r="O14" s="6">
        <f>SUM(L8:L14)</f>
        <v>1016.0999999998567</v>
      </c>
      <c r="P14" s="6">
        <f>SUM(M8:M14)</f>
        <v>101.60999999999996</v>
      </c>
    </row>
    <row r="15" spans="1:17">
      <c r="A15" s="14" t="s">
        <v>102</v>
      </c>
      <c r="B15" s="15" t="s">
        <v>36</v>
      </c>
      <c r="C15" s="16">
        <v>0.01</v>
      </c>
      <c r="D15" s="15" t="s">
        <v>22</v>
      </c>
      <c r="E15" s="17">
        <v>1.58727</v>
      </c>
      <c r="F15" s="17">
        <v>1.6826700000000001</v>
      </c>
      <c r="G15" s="17">
        <v>1.5840700000000001</v>
      </c>
      <c r="H15" s="14" t="s">
        <v>103</v>
      </c>
      <c r="I15" s="17">
        <v>1.5840700000000001</v>
      </c>
      <c r="J15" s="33">
        <f t="shared" ref="J15:J16" si="3">IF(B15="buy",I15-E15,E15-I15)</f>
        <v>3.1999999999998696E-3</v>
      </c>
      <c r="K15" s="19">
        <f t="shared" ref="K15:K16" si="4">J15*1000000</f>
        <v>3199.9999999998695</v>
      </c>
      <c r="L15" s="24">
        <f t="shared" ref="L15:L16" si="5">K15*C15</f>
        <v>31.999999999998696</v>
      </c>
      <c r="M15" s="16">
        <v>3.2</v>
      </c>
      <c r="N15">
        <v>20120404</v>
      </c>
    </row>
    <row r="16" spans="1:17">
      <c r="A16" s="14" t="s">
        <v>104</v>
      </c>
      <c r="B16" s="15" t="s">
        <v>36</v>
      </c>
      <c r="C16" s="16">
        <v>0.01</v>
      </c>
      <c r="D16" s="15" t="s">
        <v>22</v>
      </c>
      <c r="E16" s="17">
        <v>1.5916600000000001</v>
      </c>
      <c r="F16" s="17">
        <v>1.68706</v>
      </c>
      <c r="G16" s="17">
        <v>1.58846</v>
      </c>
      <c r="H16" s="14" t="s">
        <v>105</v>
      </c>
      <c r="I16" s="17">
        <v>1.58846</v>
      </c>
      <c r="J16" s="33">
        <f t="shared" si="3"/>
        <v>3.2000000000000917E-3</v>
      </c>
      <c r="K16" s="19">
        <f t="shared" si="4"/>
        <v>3200.0000000000919</v>
      </c>
      <c r="L16" s="24">
        <f t="shared" si="5"/>
        <v>32.000000000000917</v>
      </c>
      <c r="M16" s="16">
        <v>3.2</v>
      </c>
      <c r="N16" s="5" t="s">
        <v>19</v>
      </c>
      <c r="O16" s="6">
        <f>SUM(L15:L16)</f>
        <v>63.999999999999616</v>
      </c>
      <c r="P16" s="6">
        <f>SUM(M15:M16)</f>
        <v>6.4</v>
      </c>
    </row>
    <row r="17" spans="1:16">
      <c r="A17" s="14" t="s">
        <v>106</v>
      </c>
      <c r="B17" s="15" t="s">
        <v>36</v>
      </c>
      <c r="C17" s="16">
        <v>0.02</v>
      </c>
      <c r="D17" s="15" t="s">
        <v>22</v>
      </c>
      <c r="E17" s="17">
        <v>1.58995</v>
      </c>
      <c r="F17" s="17">
        <v>1.68343</v>
      </c>
      <c r="G17" s="17">
        <v>1.58483</v>
      </c>
      <c r="H17" s="14" t="s">
        <v>107</v>
      </c>
      <c r="I17" s="17">
        <v>1.58483</v>
      </c>
      <c r="J17" s="33">
        <f t="shared" ref="J17:J18" si="6">IF(B17="buy",I17-E17,E17-I17)</f>
        <v>5.1200000000000134E-3</v>
      </c>
      <c r="K17" s="19">
        <f t="shared" ref="K17:K18" si="7">J17*1000000</f>
        <v>5120.0000000000136</v>
      </c>
      <c r="L17" s="24">
        <f t="shared" ref="L17:L18" si="8">K17*C17</f>
        <v>102.40000000000028</v>
      </c>
      <c r="M17" s="16">
        <v>10.24</v>
      </c>
      <c r="N17">
        <v>20120405</v>
      </c>
    </row>
    <row r="18" spans="1:16">
      <c r="A18" s="14" t="s">
        <v>108</v>
      </c>
      <c r="B18" s="15" t="s">
        <v>36</v>
      </c>
      <c r="C18" s="16">
        <v>0.01</v>
      </c>
      <c r="D18" s="15" t="s">
        <v>22</v>
      </c>
      <c r="E18" s="17">
        <v>1.5841799999999999</v>
      </c>
      <c r="F18" s="17">
        <v>1.68343</v>
      </c>
      <c r="G18" s="17">
        <v>1.58483</v>
      </c>
      <c r="H18" s="14" t="s">
        <v>107</v>
      </c>
      <c r="I18" s="17">
        <v>1.58483</v>
      </c>
      <c r="J18" s="33">
        <f t="shared" si="6"/>
        <v>-6.5000000000003944E-4</v>
      </c>
      <c r="K18" s="19">
        <f t="shared" si="7"/>
        <v>-650.00000000003945</v>
      </c>
      <c r="L18" s="24">
        <f t="shared" si="8"/>
        <v>-6.5000000000003944</v>
      </c>
      <c r="M18" s="16">
        <v>-0.65</v>
      </c>
      <c r="N18" s="5" t="s">
        <v>19</v>
      </c>
      <c r="O18" s="6">
        <f>SUM(L17:L18)</f>
        <v>95.899999999999878</v>
      </c>
      <c r="P18" s="6">
        <f>SUM(M17:M18)</f>
        <v>9.59</v>
      </c>
    </row>
    <row r="19" spans="1:16">
      <c r="A19" s="14" t="s">
        <v>109</v>
      </c>
      <c r="B19" s="15" t="s">
        <v>36</v>
      </c>
      <c r="C19" s="16">
        <v>0.04</v>
      </c>
      <c r="D19" s="15" t="s">
        <v>22</v>
      </c>
      <c r="E19" s="17">
        <v>1.58965</v>
      </c>
      <c r="F19" s="17">
        <v>1.6821900000000001</v>
      </c>
      <c r="G19" s="17">
        <v>1.5835900000000001</v>
      </c>
      <c r="H19" s="14" t="s">
        <v>110</v>
      </c>
      <c r="I19" s="17">
        <v>1.5835900000000001</v>
      </c>
      <c r="J19" s="33">
        <f t="shared" ref="J19:J21" si="9">IF(B19="buy",I19-E19,E19-I19)</f>
        <v>6.0599999999999543E-3</v>
      </c>
      <c r="K19" s="19">
        <f t="shared" ref="K19:K21" si="10">J19*1000000</f>
        <v>6059.9999999999545</v>
      </c>
      <c r="L19" s="24">
        <f t="shared" ref="L19:L21" si="11">K19*C19</f>
        <v>242.39999999999819</v>
      </c>
      <c r="M19" s="16">
        <v>24.24</v>
      </c>
      <c r="N19">
        <v>20120410</v>
      </c>
    </row>
    <row r="20" spans="1:16">
      <c r="A20" s="14" t="s">
        <v>111</v>
      </c>
      <c r="B20" s="15" t="s">
        <v>36</v>
      </c>
      <c r="C20" s="16">
        <v>0.01</v>
      </c>
      <c r="D20" s="15" t="s">
        <v>22</v>
      </c>
      <c r="E20" s="17">
        <v>1.5831299999999999</v>
      </c>
      <c r="F20" s="17">
        <v>1.6821900000000001</v>
      </c>
      <c r="G20" s="17">
        <v>1.5835900000000001</v>
      </c>
      <c r="H20" s="14" t="s">
        <v>110</v>
      </c>
      <c r="I20" s="17">
        <v>1.5835900000000001</v>
      </c>
      <c r="J20" s="33">
        <f t="shared" si="9"/>
        <v>-4.6000000000012697E-4</v>
      </c>
      <c r="K20" s="19">
        <f t="shared" si="10"/>
        <v>-460.00000000012699</v>
      </c>
      <c r="L20" s="24">
        <f t="shared" si="11"/>
        <v>-4.6000000000012697</v>
      </c>
      <c r="M20" s="16">
        <v>-0.46</v>
      </c>
    </row>
    <row r="21" spans="1:16">
      <c r="A21" s="14" t="s">
        <v>112</v>
      </c>
      <c r="B21" s="15" t="s">
        <v>36</v>
      </c>
      <c r="C21" s="16">
        <v>0.02</v>
      </c>
      <c r="D21" s="15" t="s">
        <v>22</v>
      </c>
      <c r="E21" s="17">
        <v>1.5829</v>
      </c>
      <c r="F21" s="17">
        <v>1.6821900000000001</v>
      </c>
      <c r="G21" s="17">
        <v>1.5835900000000001</v>
      </c>
      <c r="H21" s="14" t="s">
        <v>110</v>
      </c>
      <c r="I21" s="17">
        <v>1.5835900000000001</v>
      </c>
      <c r="J21" s="33">
        <f t="shared" si="9"/>
        <v>-6.9000000000007944E-4</v>
      </c>
      <c r="K21" s="19">
        <f t="shared" si="10"/>
        <v>-690.00000000007947</v>
      </c>
      <c r="L21" s="24">
        <f t="shared" si="11"/>
        <v>-13.800000000001589</v>
      </c>
      <c r="M21" s="16">
        <v>-1.38</v>
      </c>
      <c r="N21" s="5" t="s">
        <v>19</v>
      </c>
      <c r="O21" s="6">
        <f>SUM(L19:L21)</f>
        <v>223.99999999999534</v>
      </c>
      <c r="P21" s="6">
        <f>SUM(M19:M21)</f>
        <v>22.4</v>
      </c>
    </row>
    <row r="22" spans="1:16">
      <c r="A22" s="14" t="s">
        <v>113</v>
      </c>
      <c r="B22" s="15" t="s">
        <v>36</v>
      </c>
      <c r="C22" s="16">
        <v>0.01</v>
      </c>
      <c r="D22" s="15" t="s">
        <v>22</v>
      </c>
      <c r="E22" s="17">
        <v>1.58789</v>
      </c>
      <c r="F22" s="17">
        <v>1.68329</v>
      </c>
      <c r="G22" s="17">
        <v>1.5846899999999999</v>
      </c>
      <c r="H22" s="14" t="s">
        <v>114</v>
      </c>
      <c r="I22" s="17">
        <v>1.5846899999999999</v>
      </c>
      <c r="J22" s="33">
        <f t="shared" ref="J22:J25" si="12">IF(B22="buy",I22-E22,E22-I22)</f>
        <v>3.2000000000000917E-3</v>
      </c>
      <c r="K22" s="19">
        <f t="shared" ref="K22:K25" si="13">J22*1000000</f>
        <v>3200.0000000000919</v>
      </c>
      <c r="L22" s="24">
        <f t="shared" ref="L22:L25" si="14">K22*C22</f>
        <v>32.000000000000917</v>
      </c>
      <c r="M22" s="16">
        <v>3.2</v>
      </c>
      <c r="N22">
        <v>20120413</v>
      </c>
    </row>
    <row r="23" spans="1:16">
      <c r="A23" s="14" t="s">
        <v>115</v>
      </c>
      <c r="B23" s="15" t="s">
        <v>36</v>
      </c>
      <c r="C23" s="16">
        <v>0.01</v>
      </c>
      <c r="D23" s="15" t="s">
        <v>22</v>
      </c>
      <c r="E23" s="17">
        <v>1.5827800000000001</v>
      </c>
      <c r="F23" s="17">
        <v>1.68733</v>
      </c>
      <c r="G23" s="17">
        <v>1.58813</v>
      </c>
      <c r="H23" s="14" t="s">
        <v>116</v>
      </c>
      <c r="I23" s="17">
        <v>1.58813</v>
      </c>
      <c r="J23" s="33">
        <f t="shared" si="12"/>
        <v>-5.3499999999999659E-3</v>
      </c>
      <c r="K23" s="19">
        <f t="shared" si="13"/>
        <v>-5349.9999999999654</v>
      </c>
      <c r="L23" s="24">
        <f t="shared" si="14"/>
        <v>-53.499999999999659</v>
      </c>
      <c r="M23" s="16">
        <v>-5.35</v>
      </c>
    </row>
    <row r="24" spans="1:16">
      <c r="A24" s="14" t="s">
        <v>117</v>
      </c>
      <c r="B24" s="15" t="s">
        <v>36</v>
      </c>
      <c r="C24" s="16">
        <v>0.02</v>
      </c>
      <c r="D24" s="15" t="s">
        <v>22</v>
      </c>
      <c r="E24" s="17">
        <v>1.5884</v>
      </c>
      <c r="F24" s="17">
        <v>1.68733</v>
      </c>
      <c r="G24" s="17">
        <v>1.58813</v>
      </c>
      <c r="H24" s="14" t="s">
        <v>116</v>
      </c>
      <c r="I24" s="17">
        <v>1.58813</v>
      </c>
      <c r="J24" s="33">
        <f t="shared" si="12"/>
        <v>2.6999999999999247E-4</v>
      </c>
      <c r="K24" s="19">
        <f t="shared" si="13"/>
        <v>269.9999999999925</v>
      </c>
      <c r="L24" s="24">
        <f t="shared" si="14"/>
        <v>5.3999999999998503</v>
      </c>
      <c r="M24" s="16">
        <v>0.54</v>
      </c>
    </row>
    <row r="25" spans="1:16">
      <c r="A25" s="14" t="s">
        <v>118</v>
      </c>
      <c r="B25" s="15" t="s">
        <v>36</v>
      </c>
      <c r="C25" s="16">
        <v>0.04</v>
      </c>
      <c r="D25" s="15" t="s">
        <v>22</v>
      </c>
      <c r="E25" s="17">
        <v>1.59493</v>
      </c>
      <c r="F25" s="17">
        <v>1.68733</v>
      </c>
      <c r="G25" s="17">
        <v>1.58813</v>
      </c>
      <c r="H25" s="14" t="s">
        <v>116</v>
      </c>
      <c r="I25" s="17">
        <v>1.58813</v>
      </c>
      <c r="J25" s="33">
        <f t="shared" si="12"/>
        <v>6.7999999999999172E-3</v>
      </c>
      <c r="K25" s="19">
        <f t="shared" si="13"/>
        <v>6799.9999999999172</v>
      </c>
      <c r="L25" s="24">
        <f t="shared" si="14"/>
        <v>271.9999999999967</v>
      </c>
      <c r="M25" s="16">
        <v>27.2</v>
      </c>
      <c r="N25" s="5" t="s">
        <v>19</v>
      </c>
      <c r="O25" s="6">
        <f>SUM(L22:L25)</f>
        <v>255.89999999999782</v>
      </c>
      <c r="P25" s="6">
        <f>SUM(M22:M25)</f>
        <v>25.59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topLeftCell="E1" workbookViewId="0">
      <pane ySplit="7" topLeftCell="A8" activePane="bottomLeft" state="frozen"/>
      <selection pane="bottomLeft" activeCell="N21" sqref="N21"/>
    </sheetView>
  </sheetViews>
  <sheetFormatPr defaultRowHeight="13.5"/>
  <cols>
    <col min="1" max="1" width="15.875" bestFit="1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29" bestFit="1" customWidth="1"/>
    <col min="11" max="11" width="7.3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625" bestFit="1" customWidth="1"/>
  </cols>
  <sheetData>
    <row r="1" spans="1:17" ht="9" customHeight="1" thickBot="1"/>
    <row r="2" spans="1:17"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L3" s="21">
        <f>COUNT(E8:E1549)</f>
        <v>10</v>
      </c>
      <c r="M3" s="10">
        <f>L3-N3</f>
        <v>4</v>
      </c>
      <c r="N3" s="10">
        <f>COUNTIF(M8:M249,"&lt;0")</f>
        <v>6</v>
      </c>
      <c r="O3" s="11">
        <f>M3/L3</f>
        <v>0.4</v>
      </c>
      <c r="P3" s="34">
        <f>SUM(L8:L1549)</f>
        <v>1168.9999999999534</v>
      </c>
      <c r="Q3" s="12">
        <f>SUM(M8:M1549)</f>
        <v>116.90000000000005</v>
      </c>
    </row>
    <row r="5" spans="1:17">
      <c r="O5" s="20" t="s">
        <v>69</v>
      </c>
      <c r="P5" s="26" t="s">
        <v>14</v>
      </c>
      <c r="Q5" s="26" t="s">
        <v>15</v>
      </c>
    </row>
    <row r="6" spans="1:17">
      <c r="J6" s="29">
        <f>IF(B6="buy",I6-E6,E6-I6)</f>
        <v>0</v>
      </c>
      <c r="O6" s="26"/>
      <c r="P6" s="27">
        <f>'4月'!P6+P3</f>
        <v>5197.5999999997903</v>
      </c>
      <c r="Q6" s="32">
        <f>'4月'!Q6+Q3</f>
        <v>519.76</v>
      </c>
    </row>
    <row r="7" spans="1:17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1" t="s">
        <v>4</v>
      </c>
      <c r="J7" s="30" t="s">
        <v>17</v>
      </c>
      <c r="K7" s="1" t="s">
        <v>9</v>
      </c>
      <c r="L7" s="3" t="s">
        <v>16</v>
      </c>
      <c r="M7" s="1" t="s">
        <v>8</v>
      </c>
    </row>
    <row r="8" spans="1:17">
      <c r="A8" s="14" t="s">
        <v>119</v>
      </c>
      <c r="B8" s="15" t="s">
        <v>36</v>
      </c>
      <c r="C8" s="16">
        <v>0.32</v>
      </c>
      <c r="D8" s="15" t="s">
        <v>22</v>
      </c>
      <c r="E8" s="17">
        <v>1.6243099999999999</v>
      </c>
      <c r="F8" s="17">
        <v>1.9401999999999999</v>
      </c>
      <c r="G8" s="17">
        <v>1.6146</v>
      </c>
      <c r="H8" s="14" t="s">
        <v>120</v>
      </c>
      <c r="I8" s="17">
        <v>1.6146</v>
      </c>
      <c r="J8" s="33">
        <f t="shared" ref="J8:J13" si="0">IF(B8="buy",I8-E8,E8-I8)</f>
        <v>9.7099999999998854E-3</v>
      </c>
      <c r="K8" s="19">
        <f t="shared" ref="K8:K13" si="1">J8*1000000</f>
        <v>9709.9999999998854</v>
      </c>
      <c r="L8" s="24">
        <f t="shared" ref="L8:L13" si="2">K8*C8</f>
        <v>3107.1999999999634</v>
      </c>
      <c r="M8" s="16">
        <v>310.72000000000003</v>
      </c>
      <c r="N8">
        <v>20120504</v>
      </c>
    </row>
    <row r="9" spans="1:17">
      <c r="A9" s="14" t="s">
        <v>121</v>
      </c>
      <c r="B9" s="15" t="s">
        <v>36</v>
      </c>
      <c r="C9" s="16">
        <v>0.16</v>
      </c>
      <c r="D9" s="15" t="s">
        <v>22</v>
      </c>
      <c r="E9" s="17">
        <v>1.61446</v>
      </c>
      <c r="F9" s="17">
        <v>1.9401999999999999</v>
      </c>
      <c r="G9" s="17">
        <v>1.6146</v>
      </c>
      <c r="H9" s="14" t="s">
        <v>120</v>
      </c>
      <c r="I9" s="17">
        <v>1.6146</v>
      </c>
      <c r="J9" s="33">
        <f t="shared" si="0"/>
        <v>-1.4000000000002899E-4</v>
      </c>
      <c r="K9" s="19">
        <f t="shared" si="1"/>
        <v>-140.00000000002899</v>
      </c>
      <c r="L9" s="24">
        <f t="shared" si="2"/>
        <v>-22.400000000004638</v>
      </c>
      <c r="M9" s="16">
        <v>-2.2400000000000002</v>
      </c>
    </row>
    <row r="10" spans="1:17">
      <c r="A10" s="14" t="s">
        <v>122</v>
      </c>
      <c r="B10" s="15" t="s">
        <v>36</v>
      </c>
      <c r="C10" s="16">
        <v>0.02</v>
      </c>
      <c r="D10" s="15" t="s">
        <v>22</v>
      </c>
      <c r="E10" s="17">
        <v>1.5905899999999999</v>
      </c>
      <c r="F10" s="17">
        <v>1.9401999999999999</v>
      </c>
      <c r="G10" s="17">
        <v>1.6146</v>
      </c>
      <c r="H10" s="14" t="s">
        <v>120</v>
      </c>
      <c r="I10" s="17">
        <v>1.6146</v>
      </c>
      <c r="J10" s="33">
        <f t="shared" si="0"/>
        <v>-2.4010000000000087E-2</v>
      </c>
      <c r="K10" s="19">
        <f t="shared" si="1"/>
        <v>-24010.000000000087</v>
      </c>
      <c r="L10" s="24">
        <f t="shared" si="2"/>
        <v>-480.20000000000175</v>
      </c>
      <c r="M10" s="16">
        <v>-48.02</v>
      </c>
    </row>
    <row r="11" spans="1:17">
      <c r="A11" s="14" t="s">
        <v>123</v>
      </c>
      <c r="B11" s="15" t="s">
        <v>36</v>
      </c>
      <c r="C11" s="16">
        <v>0.04</v>
      </c>
      <c r="D11" s="15" t="s">
        <v>22</v>
      </c>
      <c r="E11" s="17">
        <v>1.59877</v>
      </c>
      <c r="F11" s="17">
        <v>1.9401999999999999</v>
      </c>
      <c r="G11" s="17">
        <v>1.6146</v>
      </c>
      <c r="H11" s="14" t="s">
        <v>120</v>
      </c>
      <c r="I11" s="17">
        <v>1.6146</v>
      </c>
      <c r="J11" s="33">
        <f t="shared" si="0"/>
        <v>-1.5830000000000011E-2</v>
      </c>
      <c r="K11" s="19">
        <f t="shared" si="1"/>
        <v>-15830.000000000011</v>
      </c>
      <c r="L11" s="24">
        <f t="shared" si="2"/>
        <v>-633.2000000000005</v>
      </c>
      <c r="M11" s="16">
        <v>-63.32</v>
      </c>
    </row>
    <row r="12" spans="1:17">
      <c r="A12" s="14" t="s">
        <v>124</v>
      </c>
      <c r="B12" s="15" t="s">
        <v>36</v>
      </c>
      <c r="C12" s="16">
        <v>0.08</v>
      </c>
      <c r="D12" s="15" t="s">
        <v>22</v>
      </c>
      <c r="E12" s="17">
        <v>1.60633</v>
      </c>
      <c r="F12" s="17">
        <v>1.9401999999999999</v>
      </c>
      <c r="G12" s="17">
        <v>1.6146</v>
      </c>
      <c r="H12" s="14" t="s">
        <v>120</v>
      </c>
      <c r="I12" s="17">
        <v>1.6146</v>
      </c>
      <c r="J12" s="33">
        <f t="shared" si="0"/>
        <v>-8.2699999999999996E-3</v>
      </c>
      <c r="K12" s="19">
        <f t="shared" si="1"/>
        <v>-8270</v>
      </c>
      <c r="L12" s="24">
        <f t="shared" si="2"/>
        <v>-661.6</v>
      </c>
      <c r="M12" s="16">
        <v>-66.16</v>
      </c>
    </row>
    <row r="13" spans="1:17">
      <c r="A13" s="14" t="s">
        <v>125</v>
      </c>
      <c r="B13" s="15" t="s">
        <v>36</v>
      </c>
      <c r="C13" s="16">
        <v>0.01</v>
      </c>
      <c r="D13" s="15" t="s">
        <v>22</v>
      </c>
      <c r="E13" s="17">
        <v>1.5845100000000001</v>
      </c>
      <c r="F13" s="17">
        <v>1.9401999999999999</v>
      </c>
      <c r="G13" s="17">
        <v>1.6146</v>
      </c>
      <c r="H13" s="14" t="s">
        <v>120</v>
      </c>
      <c r="I13" s="17">
        <v>1.6146</v>
      </c>
      <c r="J13" s="33">
        <f t="shared" si="0"/>
        <v>-3.008999999999995E-2</v>
      </c>
      <c r="K13" s="19">
        <f t="shared" si="1"/>
        <v>-30089.999999999949</v>
      </c>
      <c r="L13" s="24">
        <f t="shared" si="2"/>
        <v>-300.89999999999952</v>
      </c>
      <c r="M13" s="16">
        <v>-30.09</v>
      </c>
      <c r="N13" s="5" t="s">
        <v>19</v>
      </c>
      <c r="O13" s="6">
        <f>SUM(L8:L13)</f>
        <v>1008.899999999957</v>
      </c>
      <c r="P13" s="6">
        <f>SUM(M8:M13)</f>
        <v>100.89000000000004</v>
      </c>
    </row>
    <row r="14" spans="1:17">
      <c r="A14" s="14" t="s">
        <v>126</v>
      </c>
      <c r="B14" s="15" t="s">
        <v>36</v>
      </c>
      <c r="C14" s="16">
        <v>0.01</v>
      </c>
      <c r="D14" s="15" t="s">
        <v>22</v>
      </c>
      <c r="E14" s="17">
        <v>1.61507</v>
      </c>
      <c r="F14" s="17">
        <v>1.9390700000000001</v>
      </c>
      <c r="G14" s="17">
        <v>1.6118699999999999</v>
      </c>
      <c r="H14" s="14" t="s">
        <v>127</v>
      </c>
      <c r="I14" s="17">
        <v>1.6118699999999999</v>
      </c>
      <c r="J14" s="33">
        <f t="shared" ref="J14" si="3">IF(B14="buy",I14-E14,E14-I14)</f>
        <v>3.2000000000000917E-3</v>
      </c>
      <c r="K14" s="19">
        <f t="shared" ref="K14" si="4">J14*1000000</f>
        <v>3200.0000000000919</v>
      </c>
      <c r="L14" s="24">
        <f t="shared" ref="L14" si="5">K14*C14</f>
        <v>32.000000000000917</v>
      </c>
      <c r="M14" s="16">
        <v>3.2</v>
      </c>
      <c r="N14" s="5">
        <v>20120507</v>
      </c>
      <c r="O14" s="6">
        <f>SUM(L14)</f>
        <v>32.000000000000917</v>
      </c>
      <c r="P14" s="6">
        <f>SUM(M14)</f>
        <v>3.2</v>
      </c>
    </row>
    <row r="15" spans="1:17">
      <c r="A15" s="14" t="s">
        <v>128</v>
      </c>
      <c r="B15" s="15" t="s">
        <v>36</v>
      </c>
      <c r="C15" s="16">
        <v>0.01</v>
      </c>
      <c r="D15" s="15" t="s">
        <v>22</v>
      </c>
      <c r="E15" s="17">
        <v>1.6109899999999999</v>
      </c>
      <c r="F15" s="17">
        <v>1.93299</v>
      </c>
      <c r="G15" s="17">
        <v>1.6077900000000001</v>
      </c>
      <c r="H15" s="14" t="s">
        <v>129</v>
      </c>
      <c r="I15" s="17">
        <v>1.6077900000000001</v>
      </c>
      <c r="J15" s="33">
        <f t="shared" ref="J15:J17" si="6">IF(B15="buy",I15-E15,E15-I15)</f>
        <v>3.1999999999998696E-3</v>
      </c>
      <c r="K15" s="19">
        <f t="shared" ref="K15:K17" si="7">J15*1000000</f>
        <v>3199.9999999998695</v>
      </c>
      <c r="L15" s="24">
        <f t="shared" ref="L15:L17" si="8">K15*C15</f>
        <v>31.999999999998696</v>
      </c>
      <c r="M15" s="16">
        <v>3.2</v>
      </c>
      <c r="N15">
        <v>20120509</v>
      </c>
    </row>
    <row r="16" spans="1:17">
      <c r="A16" s="14" t="s">
        <v>130</v>
      </c>
      <c r="B16" s="15" t="s">
        <v>36</v>
      </c>
      <c r="C16" s="16">
        <v>0.02</v>
      </c>
      <c r="D16" s="15" t="s">
        <v>22</v>
      </c>
      <c r="E16" s="17">
        <v>1.6173999999999999</v>
      </c>
      <c r="F16" s="17">
        <v>1.93747</v>
      </c>
      <c r="G16" s="17">
        <v>1.6122700000000001</v>
      </c>
      <c r="H16" s="14" t="s">
        <v>131</v>
      </c>
      <c r="I16" s="17">
        <v>1.6122700000000001</v>
      </c>
      <c r="J16" s="33">
        <f t="shared" si="6"/>
        <v>5.1299999999998569E-3</v>
      </c>
      <c r="K16" s="19">
        <f t="shared" si="7"/>
        <v>5129.9999999998572</v>
      </c>
      <c r="L16" s="24">
        <f t="shared" si="8"/>
        <v>102.59999999999715</v>
      </c>
      <c r="M16" s="16">
        <v>10.26</v>
      </c>
    </row>
    <row r="17" spans="1:16">
      <c r="A17" s="14" t="s">
        <v>132</v>
      </c>
      <c r="B17" s="15" t="s">
        <v>36</v>
      </c>
      <c r="C17" s="16">
        <v>0.01</v>
      </c>
      <c r="D17" s="15" t="s">
        <v>22</v>
      </c>
      <c r="E17" s="17">
        <v>1.6116200000000001</v>
      </c>
      <c r="F17" s="17">
        <v>1.93747</v>
      </c>
      <c r="G17" s="17">
        <v>1.6122700000000001</v>
      </c>
      <c r="H17" s="14" t="s">
        <v>131</v>
      </c>
      <c r="I17" s="17">
        <v>1.6122700000000001</v>
      </c>
      <c r="J17" s="33">
        <f t="shared" si="6"/>
        <v>-6.5000000000003944E-4</v>
      </c>
      <c r="K17" s="19">
        <f t="shared" si="7"/>
        <v>-650.00000000003945</v>
      </c>
      <c r="L17" s="24">
        <f t="shared" si="8"/>
        <v>-6.5000000000003944</v>
      </c>
      <c r="M17" s="16">
        <v>-0.65</v>
      </c>
      <c r="N17" s="5" t="s">
        <v>19</v>
      </c>
      <c r="O17" s="6">
        <f>SUM(L15:L17)</f>
        <v>128.09999999999545</v>
      </c>
      <c r="P17" s="6">
        <f>SUM(M15:M17)</f>
        <v>12.81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2月</vt:lpstr>
      <vt:lpstr>3月</vt:lpstr>
      <vt:lpstr>4月</vt:lpstr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Statement: 1014608 - Koichi Kimura</dc:title>
  <dc:creator>Turbo</dc:creator>
  <cp:lastModifiedBy>masa</cp:lastModifiedBy>
  <dcterms:created xsi:type="dcterms:W3CDTF">2010-09-30T09:08:44Z</dcterms:created>
  <dcterms:modified xsi:type="dcterms:W3CDTF">2012-05-10T02:27:58Z</dcterms:modified>
</cp:coreProperties>
</file>