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845" yWindow="585" windowWidth="16875" windowHeight="11640" firstSheet="9" activeTab="14"/>
  </bookViews>
  <sheets>
    <sheet name="1月" sheetId="9" state="hidden" r:id="rId1"/>
    <sheet name="2月" sheetId="8" state="hidden" r:id="rId2"/>
    <sheet name="3月" sheetId="10" state="hidden" r:id="rId3"/>
    <sheet name="4月" sheetId="11" state="hidden" r:id="rId4"/>
    <sheet name="5月" sheetId="12" state="hidden" r:id="rId5"/>
    <sheet name="6月" sheetId="13" state="hidden" r:id="rId6"/>
    <sheet name="4月 " sheetId="23" r:id="rId7"/>
    <sheet name="5月 " sheetId="24" r:id="rId8"/>
    <sheet name="6月 " sheetId="26" r:id="rId9"/>
    <sheet name="7月 " sheetId="27" r:id="rId10"/>
    <sheet name="8月" sheetId="28" r:id="rId11"/>
    <sheet name="9月" sheetId="29" r:id="rId12"/>
    <sheet name="10月" sheetId="30" r:id="rId13"/>
    <sheet name="11月" sheetId="31" r:id="rId14"/>
    <sheet name="12月" sheetId="32" r:id="rId15"/>
  </sheets>
  <definedNames>
    <definedName name="_xlnm._FilterDatabase" localSheetId="12" hidden="1">'10月'!$A$6:$M$6</definedName>
    <definedName name="_xlnm._FilterDatabase" localSheetId="13" hidden="1">'11月'!$A$6:$M$6</definedName>
    <definedName name="_xlnm._FilterDatabase" localSheetId="14" hidden="1">'12月'!$A$6:$M$6</definedName>
    <definedName name="_xlnm._FilterDatabase" localSheetId="0" hidden="1">'1月'!$A$5:$M$11</definedName>
    <definedName name="_xlnm._FilterDatabase" localSheetId="1" hidden="1">'2月'!$A$5:$M$16</definedName>
    <definedName name="_xlnm._FilterDatabase" localSheetId="2" hidden="1">'3月'!$A$5:$M$12</definedName>
    <definedName name="_xlnm._FilterDatabase" localSheetId="3" hidden="1">'4月'!$A$5:$M$5</definedName>
    <definedName name="_xlnm._FilterDatabase" localSheetId="6" hidden="1">'4月 '!$A$6:$M$6</definedName>
    <definedName name="_xlnm._FilterDatabase" localSheetId="4" hidden="1">'5月'!$A$5:$M$5</definedName>
    <definedName name="_xlnm._FilterDatabase" localSheetId="7" hidden="1">'5月 '!$A$6:$M$6</definedName>
    <definedName name="_xlnm._FilterDatabase" localSheetId="5" hidden="1">'6月'!$A$5:$M$5</definedName>
    <definedName name="_xlnm._FilterDatabase" localSheetId="8" hidden="1">'6月 '!$A$6:$M$6</definedName>
    <definedName name="_xlnm._FilterDatabase" localSheetId="9" hidden="1">'7月 '!$A$6:$M$6</definedName>
    <definedName name="_xlnm._FilterDatabase" localSheetId="10" hidden="1">'8月'!$A$6:$M$6</definedName>
    <definedName name="_xlnm._FilterDatabase" localSheetId="11" hidden="1">'9月'!$A$6:$M$6</definedName>
  </definedNames>
  <calcPr calcId="145621"/>
</workbook>
</file>

<file path=xl/calcChain.xml><?xml version="1.0" encoding="utf-8"?>
<calcChain xmlns="http://schemas.openxmlformats.org/spreadsheetml/2006/main">
  <c r="O22" i="32" l="1"/>
  <c r="P22" i="32"/>
  <c r="J20" i="32"/>
  <c r="K20" i="32"/>
  <c r="L20" i="32" s="1"/>
  <c r="J21" i="32"/>
  <c r="K21" i="32"/>
  <c r="L21" i="32"/>
  <c r="J22" i="32"/>
  <c r="K22" i="32"/>
  <c r="L22" i="32"/>
  <c r="P19" i="32" l="1"/>
  <c r="O19" i="32"/>
  <c r="J18" i="32"/>
  <c r="K18" i="32"/>
  <c r="L18" i="32"/>
  <c r="J19" i="32"/>
  <c r="K19" i="32"/>
  <c r="L19" i="32"/>
  <c r="P17" i="32" l="1"/>
  <c r="O17" i="32"/>
  <c r="J17" i="32"/>
  <c r="K17" i="32"/>
  <c r="L17" i="32" s="1"/>
  <c r="P16" i="32" l="1"/>
  <c r="O16" i="32"/>
  <c r="J15" i="32"/>
  <c r="K15" i="32" s="1"/>
  <c r="L15" i="32" s="1"/>
  <c r="J16" i="32"/>
  <c r="K16" i="32"/>
  <c r="L16" i="32" s="1"/>
  <c r="O14" i="32" l="1"/>
  <c r="P14" i="32"/>
  <c r="P41" i="31"/>
  <c r="J13" i="32"/>
  <c r="K13" i="32"/>
  <c r="L13" i="32" s="1"/>
  <c r="J14" i="32"/>
  <c r="K14" i="32"/>
  <c r="L14" i="32"/>
  <c r="P12" i="32" l="1"/>
  <c r="O12" i="32"/>
  <c r="J10" i="32"/>
  <c r="K10" i="32"/>
  <c r="L10" i="32"/>
  <c r="J11" i="32"/>
  <c r="K11" i="32"/>
  <c r="L11" i="32"/>
  <c r="J12" i="32"/>
  <c r="K12" i="32" s="1"/>
  <c r="L12" i="32" s="1"/>
  <c r="P9" i="32" l="1"/>
  <c r="O9" i="32"/>
  <c r="J8" i="32"/>
  <c r="K8" i="32" s="1"/>
  <c r="L8" i="32" s="1"/>
  <c r="J9" i="32"/>
  <c r="K9" i="32" s="1"/>
  <c r="L9" i="32" s="1"/>
  <c r="O41" i="31" l="1"/>
  <c r="J36" i="31"/>
  <c r="K36" i="31" s="1"/>
  <c r="L36" i="31" s="1"/>
  <c r="J37" i="31"/>
  <c r="K37" i="31"/>
  <c r="L37" i="31" s="1"/>
  <c r="J38" i="31"/>
  <c r="K38" i="31"/>
  <c r="L38" i="31"/>
  <c r="J39" i="31"/>
  <c r="K39" i="31"/>
  <c r="L39" i="31"/>
  <c r="J40" i="31"/>
  <c r="K40" i="31" s="1"/>
  <c r="L40" i="31" s="1"/>
  <c r="J41" i="31"/>
  <c r="K41" i="31"/>
  <c r="L41" i="31" s="1"/>
  <c r="J6" i="32" l="1"/>
  <c r="K6" i="32" s="1"/>
  <c r="R3" i="32"/>
  <c r="Q3" i="32"/>
  <c r="N3" i="32"/>
  <c r="L3" i="32"/>
  <c r="M3" i="32" l="1"/>
  <c r="O3" i="32" s="1"/>
  <c r="P3" i="32"/>
  <c r="P35" i="31"/>
  <c r="J35" i="31"/>
  <c r="K35" i="31" s="1"/>
  <c r="L35" i="31" s="1"/>
  <c r="O35" i="31" s="1"/>
  <c r="P34" i="31" l="1"/>
  <c r="J34" i="31"/>
  <c r="K34" i="31" s="1"/>
  <c r="L34" i="31" s="1"/>
  <c r="O34" i="31" s="1"/>
  <c r="P33" i="31" l="1"/>
  <c r="J30" i="31"/>
  <c r="K30" i="31"/>
  <c r="L30" i="31" s="1"/>
  <c r="O33" i="31" s="1"/>
  <c r="J31" i="31"/>
  <c r="K31" i="31" s="1"/>
  <c r="L31" i="31" s="1"/>
  <c r="J32" i="31"/>
  <c r="K32" i="31"/>
  <c r="L32" i="31" s="1"/>
  <c r="J33" i="31"/>
  <c r="K33" i="31" s="1"/>
  <c r="L33" i="31" s="1"/>
  <c r="P29" i="31" l="1"/>
  <c r="J28" i="31"/>
  <c r="K28" i="31" s="1"/>
  <c r="L28" i="31" s="1"/>
  <c r="O29" i="31" s="1"/>
  <c r="J29" i="31"/>
  <c r="K29" i="31"/>
  <c r="L29" i="31" s="1"/>
  <c r="P27" i="31" l="1"/>
  <c r="J26" i="31"/>
  <c r="K26" i="31"/>
  <c r="L26" i="31" s="1"/>
  <c r="O27" i="31" s="1"/>
  <c r="J27" i="31"/>
  <c r="K27" i="31"/>
  <c r="L27" i="31"/>
  <c r="P25" i="31" l="1"/>
  <c r="J23" i="31"/>
  <c r="K23" i="31"/>
  <c r="L23" i="31" s="1"/>
  <c r="O25" i="31" s="1"/>
  <c r="J24" i="31"/>
  <c r="K24" i="31" s="1"/>
  <c r="L24" i="31" s="1"/>
  <c r="J25" i="31"/>
  <c r="K25" i="31"/>
  <c r="L25" i="31" s="1"/>
  <c r="P22" i="31" l="1"/>
  <c r="J20" i="31"/>
  <c r="K20" i="31"/>
  <c r="L20" i="31" s="1"/>
  <c r="O22" i="31" s="1"/>
  <c r="J21" i="31"/>
  <c r="K21" i="31" s="1"/>
  <c r="L21" i="31" s="1"/>
  <c r="J22" i="31"/>
  <c r="K22" i="31"/>
  <c r="L22" i="31" s="1"/>
  <c r="O19" i="31" l="1"/>
  <c r="P19" i="31"/>
  <c r="J19" i="31"/>
  <c r="K19" i="31"/>
  <c r="L19" i="31" s="1"/>
  <c r="P18" i="31" l="1"/>
  <c r="J16" i="31"/>
  <c r="K16" i="31" s="1"/>
  <c r="L16" i="31" s="1"/>
  <c r="J17" i="31"/>
  <c r="K17" i="31" s="1"/>
  <c r="L17" i="31" s="1"/>
  <c r="J18" i="31"/>
  <c r="K18" i="31" s="1"/>
  <c r="L18" i="31" s="1"/>
  <c r="O18" i="31" l="1"/>
  <c r="P15" i="31"/>
  <c r="J14" i="31"/>
  <c r="K14" i="31" s="1"/>
  <c r="L14" i="31" s="1"/>
  <c r="O15" i="31" s="1"/>
  <c r="J15" i="31"/>
  <c r="K15" i="31" s="1"/>
  <c r="L15" i="31" s="1"/>
  <c r="P13" i="31" l="1"/>
  <c r="J12" i="31"/>
  <c r="K12" i="31" s="1"/>
  <c r="L12" i="31" s="1"/>
  <c r="J13" i="31"/>
  <c r="K13" i="31" s="1"/>
  <c r="L13" i="31" s="1"/>
  <c r="O13" i="31" l="1"/>
  <c r="P11" i="31"/>
  <c r="J11" i="31"/>
  <c r="K11" i="31" s="1"/>
  <c r="L11" i="31" s="1"/>
  <c r="O11" i="31" s="1"/>
  <c r="P10" i="31" l="1"/>
  <c r="J10" i="31"/>
  <c r="K10" i="31" s="1"/>
  <c r="L10" i="31" s="1"/>
  <c r="O10" i="31" s="1"/>
  <c r="P9" i="31" l="1"/>
  <c r="J9" i="31"/>
  <c r="K9" i="31" s="1"/>
  <c r="L9" i="31" s="1"/>
  <c r="O9" i="31" s="1"/>
  <c r="P8" i="31" l="1"/>
  <c r="J8" i="31"/>
  <c r="K8" i="31" s="1"/>
  <c r="L8" i="31" s="1"/>
  <c r="O8" i="31" s="1"/>
  <c r="J6" i="31" l="1"/>
  <c r="K6" i="31" s="1"/>
  <c r="R3" i="31"/>
  <c r="Q3" i="31"/>
  <c r="N3" i="31"/>
  <c r="L3" i="31"/>
  <c r="M3" i="31" l="1"/>
  <c r="O3" i="31" s="1"/>
  <c r="P3" i="31"/>
  <c r="P27" i="30"/>
  <c r="J8" i="30"/>
  <c r="K8" i="30" s="1"/>
  <c r="L8" i="30" s="1"/>
  <c r="J9" i="30"/>
  <c r="K9" i="30" s="1"/>
  <c r="L9" i="30" s="1"/>
  <c r="J10" i="30"/>
  <c r="K10" i="30" s="1"/>
  <c r="L10" i="30" s="1"/>
  <c r="J11" i="30"/>
  <c r="K11" i="30" s="1"/>
  <c r="L11" i="30" s="1"/>
  <c r="J12" i="30"/>
  <c r="K12" i="30" s="1"/>
  <c r="L12" i="30" s="1"/>
  <c r="J13" i="30"/>
  <c r="K13" i="30" s="1"/>
  <c r="L13" i="30" s="1"/>
  <c r="J14" i="30"/>
  <c r="K14" i="30" s="1"/>
  <c r="L14" i="30" s="1"/>
  <c r="J15" i="30"/>
  <c r="K15" i="30" s="1"/>
  <c r="L15" i="30" s="1"/>
  <c r="J16" i="30"/>
  <c r="K16" i="30" s="1"/>
  <c r="L16" i="30" s="1"/>
  <c r="J17" i="30"/>
  <c r="K17" i="30" s="1"/>
  <c r="L17" i="30" s="1"/>
  <c r="J18" i="30"/>
  <c r="K18" i="30" s="1"/>
  <c r="L18" i="30" s="1"/>
  <c r="J19" i="30"/>
  <c r="K19" i="30" s="1"/>
  <c r="L19" i="30" s="1"/>
  <c r="J20" i="30"/>
  <c r="K20" i="30" s="1"/>
  <c r="L20" i="30" s="1"/>
  <c r="J21" i="30"/>
  <c r="K21" i="30" s="1"/>
  <c r="L21" i="30" s="1"/>
  <c r="J22" i="30"/>
  <c r="K22" i="30" s="1"/>
  <c r="L22" i="30" s="1"/>
  <c r="J23" i="30"/>
  <c r="K23" i="30" s="1"/>
  <c r="L23" i="30" s="1"/>
  <c r="J24" i="30"/>
  <c r="K24" i="30" s="1"/>
  <c r="L24" i="30" s="1"/>
  <c r="J25" i="30"/>
  <c r="K25" i="30" s="1"/>
  <c r="L25" i="30" s="1"/>
  <c r="J26" i="30"/>
  <c r="K26" i="30" s="1"/>
  <c r="L26" i="30" s="1"/>
  <c r="J27" i="30"/>
  <c r="K27" i="30" s="1"/>
  <c r="L27" i="30" s="1"/>
  <c r="O27" i="30" l="1"/>
  <c r="J6" i="30"/>
  <c r="K6" i="30" s="1"/>
  <c r="R3" i="30"/>
  <c r="Q3" i="30"/>
  <c r="N3" i="30"/>
  <c r="L3" i="30"/>
  <c r="M3" i="30" l="1"/>
  <c r="O3" i="30" s="1"/>
  <c r="P3" i="30"/>
  <c r="P20" i="29"/>
  <c r="J16" i="29"/>
  <c r="K16" i="29" s="1"/>
  <c r="L16" i="29" s="1"/>
  <c r="J17" i="29"/>
  <c r="K17" i="29" s="1"/>
  <c r="L17" i="29" s="1"/>
  <c r="J18" i="29"/>
  <c r="K18" i="29" s="1"/>
  <c r="L18" i="29" s="1"/>
  <c r="J19" i="29"/>
  <c r="K19" i="29" s="1"/>
  <c r="L19" i="29" s="1"/>
  <c r="J20" i="29"/>
  <c r="K20" i="29" s="1"/>
  <c r="L20" i="29" s="1"/>
  <c r="O20" i="29" l="1"/>
  <c r="P15" i="29"/>
  <c r="J15" i="29"/>
  <c r="K15" i="29" s="1"/>
  <c r="L15" i="29" s="1"/>
  <c r="O15" i="29" s="1"/>
  <c r="P14" i="29" l="1"/>
  <c r="J14" i="29"/>
  <c r="K14" i="29"/>
  <c r="L14" i="29" s="1"/>
  <c r="O14" i="29" s="1"/>
  <c r="P13" i="29" l="1"/>
  <c r="J12" i="29"/>
  <c r="K12" i="29" s="1"/>
  <c r="L12" i="29" s="1"/>
  <c r="J13" i="29"/>
  <c r="K13" i="29" s="1"/>
  <c r="L13" i="29" s="1"/>
  <c r="O13" i="29" l="1"/>
  <c r="P11" i="29"/>
  <c r="J8" i="29"/>
  <c r="K8" i="29" s="1"/>
  <c r="L8" i="29" s="1"/>
  <c r="J9" i="29"/>
  <c r="K9" i="29" s="1"/>
  <c r="L9" i="29" s="1"/>
  <c r="J10" i="29"/>
  <c r="K10" i="29" s="1"/>
  <c r="L10" i="29" s="1"/>
  <c r="J11" i="29"/>
  <c r="K11" i="29" s="1"/>
  <c r="L11" i="29" s="1"/>
  <c r="O11" i="29" l="1"/>
  <c r="P29" i="28"/>
  <c r="J27" i="28" l="1"/>
  <c r="K27" i="28" s="1"/>
  <c r="L27" i="28" s="1"/>
  <c r="J28" i="28"/>
  <c r="K28" i="28"/>
  <c r="L28" i="28" s="1"/>
  <c r="J29" i="28"/>
  <c r="K29" i="28" s="1"/>
  <c r="L29" i="28" s="1"/>
  <c r="O29" i="28" l="1"/>
  <c r="J6" i="29"/>
  <c r="K6" i="29" s="1"/>
  <c r="R3" i="29"/>
  <c r="Q3" i="29"/>
  <c r="N3" i="29"/>
  <c r="L3" i="29"/>
  <c r="M3" i="29" l="1"/>
  <c r="O3" i="29" s="1"/>
  <c r="P3" i="29"/>
  <c r="P26" i="28"/>
  <c r="J26" i="28"/>
  <c r="K26" i="28" s="1"/>
  <c r="L26" i="28" s="1"/>
  <c r="O26" i="28" s="1"/>
  <c r="P25" i="28" l="1"/>
  <c r="J25" i="28"/>
  <c r="K25" i="28" s="1"/>
  <c r="L25" i="28" s="1"/>
  <c r="O25" i="28" s="1"/>
  <c r="P24" i="28" l="1"/>
  <c r="J23" i="28"/>
  <c r="K23" i="28"/>
  <c r="L23" i="28" s="1"/>
  <c r="J24" i="28"/>
  <c r="K24" i="28" s="1"/>
  <c r="L24" i="28" s="1"/>
  <c r="O24" i="28" l="1"/>
  <c r="P22" i="28"/>
  <c r="J21" i="28"/>
  <c r="K21" i="28" s="1"/>
  <c r="L21" i="28" s="1"/>
  <c r="J22" i="28"/>
  <c r="K22" i="28" s="1"/>
  <c r="L22" i="28" s="1"/>
  <c r="O22" i="28" l="1"/>
  <c r="P20" i="28"/>
  <c r="J20" i="28"/>
  <c r="K20" i="28" s="1"/>
  <c r="L20" i="28" s="1"/>
  <c r="O20" i="28" s="1"/>
  <c r="P19" i="28" l="1"/>
  <c r="J17" i="28"/>
  <c r="K17" i="28" s="1"/>
  <c r="L17" i="28" s="1"/>
  <c r="J18" i="28"/>
  <c r="K18" i="28" s="1"/>
  <c r="L18" i="28" s="1"/>
  <c r="J19" i="28"/>
  <c r="K19" i="28" s="1"/>
  <c r="L19" i="28" s="1"/>
  <c r="O19" i="28" l="1"/>
  <c r="P16" i="28"/>
  <c r="J16" i="28"/>
  <c r="K16" i="28" s="1"/>
  <c r="L16" i="28" s="1"/>
  <c r="O16" i="28" s="1"/>
  <c r="P15" i="28" l="1"/>
  <c r="J13" i="28"/>
  <c r="K13" i="28" s="1"/>
  <c r="L13" i="28" s="1"/>
  <c r="J14" i="28"/>
  <c r="K14" i="28" s="1"/>
  <c r="L14" i="28" s="1"/>
  <c r="J15" i="28"/>
  <c r="K15" i="28" s="1"/>
  <c r="L15" i="28" s="1"/>
  <c r="O15" i="28" l="1"/>
  <c r="P12" i="28"/>
  <c r="J12" i="28"/>
  <c r="K12" i="28" s="1"/>
  <c r="L12" i="28" s="1"/>
  <c r="O12" i="28" s="1"/>
  <c r="J8" i="28" l="1"/>
  <c r="K8" i="28" s="1"/>
  <c r="L8" i="28" s="1"/>
  <c r="J9" i="28"/>
  <c r="K9" i="28" s="1"/>
  <c r="L9" i="28" s="1"/>
  <c r="J10" i="28"/>
  <c r="K10" i="28" s="1"/>
  <c r="L10" i="28" s="1"/>
  <c r="J11" i="28"/>
  <c r="K11" i="28" s="1"/>
  <c r="L11" i="28" s="1"/>
  <c r="P11" i="28"/>
  <c r="O11" i="28" l="1"/>
  <c r="J6" i="28"/>
  <c r="K6" i="28" s="1"/>
  <c r="R3" i="28"/>
  <c r="Q3" i="28"/>
  <c r="N3" i="28"/>
  <c r="L3" i="28"/>
  <c r="M3" i="28" l="1"/>
  <c r="O3" i="28" s="1"/>
  <c r="P3" i="28"/>
  <c r="P47" i="27"/>
  <c r="J44" i="27"/>
  <c r="K44" i="27" s="1"/>
  <c r="L44" i="27" s="1"/>
  <c r="J45" i="27"/>
  <c r="K45" i="27" s="1"/>
  <c r="L45" i="27" s="1"/>
  <c r="J46" i="27"/>
  <c r="K46" i="27" s="1"/>
  <c r="L46" i="27" s="1"/>
  <c r="J47" i="27"/>
  <c r="K47" i="27" s="1"/>
  <c r="L47" i="27" s="1"/>
  <c r="O47" i="27" l="1"/>
  <c r="P43" i="27"/>
  <c r="J41" i="27"/>
  <c r="K41" i="27" s="1"/>
  <c r="L41" i="27" s="1"/>
  <c r="J42" i="27"/>
  <c r="K42" i="27" s="1"/>
  <c r="L42" i="27" s="1"/>
  <c r="J43" i="27"/>
  <c r="K43" i="27" s="1"/>
  <c r="L43" i="27" s="1"/>
  <c r="O43" i="27" l="1"/>
  <c r="P40" i="27"/>
  <c r="J37" i="27"/>
  <c r="K37" i="27" s="1"/>
  <c r="L37" i="27" s="1"/>
  <c r="J38" i="27"/>
  <c r="K38" i="27" s="1"/>
  <c r="L38" i="27" s="1"/>
  <c r="J39" i="27"/>
  <c r="K39" i="27" s="1"/>
  <c r="L39" i="27" s="1"/>
  <c r="J40" i="27"/>
  <c r="K40" i="27" s="1"/>
  <c r="L40" i="27" s="1"/>
  <c r="P36" i="27"/>
  <c r="J34" i="27"/>
  <c r="K34" i="27" s="1"/>
  <c r="L34" i="27" s="1"/>
  <c r="J35" i="27"/>
  <c r="K35" i="27" s="1"/>
  <c r="L35" i="27" s="1"/>
  <c r="J36" i="27"/>
  <c r="K36" i="27" s="1"/>
  <c r="L36" i="27" s="1"/>
  <c r="O40" i="27" l="1"/>
  <c r="O36" i="27"/>
  <c r="P33" i="27"/>
  <c r="J30" i="27"/>
  <c r="K30" i="27" s="1"/>
  <c r="L30" i="27" s="1"/>
  <c r="J31" i="27"/>
  <c r="K31" i="27" s="1"/>
  <c r="L31" i="27" s="1"/>
  <c r="J32" i="27"/>
  <c r="K32" i="27" s="1"/>
  <c r="L32" i="27" s="1"/>
  <c r="J33" i="27"/>
  <c r="K33" i="27" s="1"/>
  <c r="L33" i="27" s="1"/>
  <c r="O33" i="27" l="1"/>
  <c r="P29" i="27"/>
  <c r="Q3" i="27"/>
  <c r="J27" i="27"/>
  <c r="K27" i="27" s="1"/>
  <c r="L27" i="27" s="1"/>
  <c r="J28" i="27"/>
  <c r="K28" i="27" s="1"/>
  <c r="L28" i="27" s="1"/>
  <c r="J29" i="27"/>
  <c r="K29" i="27"/>
  <c r="L29" i="27" s="1"/>
  <c r="O29" i="27" l="1"/>
  <c r="P26" i="27"/>
  <c r="J24" i="27"/>
  <c r="K24" i="27" s="1"/>
  <c r="L24" i="27" s="1"/>
  <c r="J25" i="27"/>
  <c r="K25" i="27" s="1"/>
  <c r="L25" i="27" s="1"/>
  <c r="J26" i="27"/>
  <c r="K26" i="27" s="1"/>
  <c r="L26" i="27" s="1"/>
  <c r="O26" i="27" l="1"/>
  <c r="P23" i="27"/>
  <c r="J22" i="27"/>
  <c r="K22" i="27" s="1"/>
  <c r="L22" i="27" s="1"/>
  <c r="J23" i="27"/>
  <c r="K23" i="27" s="1"/>
  <c r="L23" i="27" s="1"/>
  <c r="O23" i="27" l="1"/>
  <c r="P21" i="27"/>
  <c r="J21" i="27"/>
  <c r="K21" i="27" s="1"/>
  <c r="L21" i="27" s="1"/>
  <c r="O21" i="27" s="1"/>
  <c r="P20" i="27" l="1"/>
  <c r="J20" i="27"/>
  <c r="K20" i="27" s="1"/>
  <c r="L20" i="27" s="1"/>
  <c r="O20" i="27" s="1"/>
  <c r="P19" i="27" l="1"/>
  <c r="J18" i="27"/>
  <c r="K18" i="27" s="1"/>
  <c r="L18" i="27" s="1"/>
  <c r="J19" i="27"/>
  <c r="K19" i="27" s="1"/>
  <c r="L19" i="27" s="1"/>
  <c r="O19" i="27" l="1"/>
  <c r="P17" i="27"/>
  <c r="J17" i="27"/>
  <c r="K17" i="27" s="1"/>
  <c r="L17" i="27" s="1"/>
  <c r="J16" i="27"/>
  <c r="K16" i="27" s="1"/>
  <c r="L16" i="27" s="1"/>
  <c r="O17" i="27" l="1"/>
  <c r="P15" i="27"/>
  <c r="J12" i="27"/>
  <c r="K12" i="27" s="1"/>
  <c r="L12" i="27" s="1"/>
  <c r="J13" i="27"/>
  <c r="K13" i="27" s="1"/>
  <c r="L13" i="27" s="1"/>
  <c r="J14" i="27"/>
  <c r="K14" i="27" s="1"/>
  <c r="L14" i="27" s="1"/>
  <c r="J15" i="27"/>
  <c r="K15" i="27" s="1"/>
  <c r="L15" i="27" s="1"/>
  <c r="O15" i="27" l="1"/>
  <c r="P11" i="27"/>
  <c r="J10" i="27"/>
  <c r="K10" i="27" s="1"/>
  <c r="L10" i="27" s="1"/>
  <c r="J11" i="27"/>
  <c r="K11" i="27" s="1"/>
  <c r="L11" i="27" s="1"/>
  <c r="O11" i="27" l="1"/>
  <c r="P9" i="27"/>
  <c r="J8" i="27"/>
  <c r="K8" i="27" s="1"/>
  <c r="L8" i="27" s="1"/>
  <c r="J9" i="27"/>
  <c r="K9" i="27" s="1"/>
  <c r="L9" i="27" s="1"/>
  <c r="O9" i="27" l="1"/>
  <c r="J6" i="27"/>
  <c r="K6" i="27" s="1"/>
  <c r="R3" i="27"/>
  <c r="N3" i="27"/>
  <c r="L3" i="27"/>
  <c r="M3" i="27" l="1"/>
  <c r="O3" i="27" s="1"/>
  <c r="P3" i="27"/>
  <c r="R3" i="26"/>
  <c r="P21" i="26" l="1"/>
  <c r="J21" i="26"/>
  <c r="K21" i="26" s="1"/>
  <c r="L21" i="26" s="1"/>
  <c r="O21" i="26" s="1"/>
  <c r="P20" i="26" l="1"/>
  <c r="J19" i="26"/>
  <c r="K19" i="26"/>
  <c r="L19" i="26" s="1"/>
  <c r="J20" i="26"/>
  <c r="K20" i="26" s="1"/>
  <c r="L20" i="26" s="1"/>
  <c r="O20" i="26" l="1"/>
  <c r="P18" i="26"/>
  <c r="J18" i="26"/>
  <c r="K18" i="26" s="1"/>
  <c r="L18" i="26" s="1"/>
  <c r="O18" i="26" s="1"/>
  <c r="J17" i="26" l="1"/>
  <c r="K17" i="26" s="1"/>
  <c r="L17" i="26" s="1"/>
  <c r="O17" i="26" s="1"/>
  <c r="P17" i="26"/>
  <c r="P16" i="26" l="1"/>
  <c r="J16" i="26"/>
  <c r="K16" i="26" s="1"/>
  <c r="L16" i="26" s="1"/>
  <c r="O16" i="26" s="1"/>
  <c r="J8" i="26" l="1"/>
  <c r="K8" i="26" s="1"/>
  <c r="L8" i="26" s="1"/>
  <c r="J9" i="26"/>
  <c r="K9" i="26" s="1"/>
  <c r="L9" i="26" s="1"/>
  <c r="J10" i="26"/>
  <c r="K10" i="26" s="1"/>
  <c r="L10" i="26" s="1"/>
  <c r="J11" i="26"/>
  <c r="K11" i="26" s="1"/>
  <c r="L11" i="26" s="1"/>
  <c r="J12" i="26"/>
  <c r="K12" i="26" s="1"/>
  <c r="L12" i="26" s="1"/>
  <c r="J13" i="26"/>
  <c r="K13" i="26" s="1"/>
  <c r="L13" i="26" s="1"/>
  <c r="J14" i="26"/>
  <c r="K14" i="26" s="1"/>
  <c r="L14" i="26" s="1"/>
  <c r="J15" i="26"/>
  <c r="K15" i="26" s="1"/>
  <c r="L15" i="26" s="1"/>
  <c r="P15" i="26"/>
  <c r="O15" i="26" l="1"/>
  <c r="J6" i="26" l="1"/>
  <c r="K6" i="26" s="1"/>
  <c r="Q3" i="26"/>
  <c r="N3" i="26"/>
  <c r="L3" i="26"/>
  <c r="M3" i="26" l="1"/>
  <c r="O3" i="26" s="1"/>
  <c r="P3" i="26"/>
  <c r="S3" i="24"/>
  <c r="P9" i="24"/>
  <c r="J9" i="24"/>
  <c r="K9" i="24" s="1"/>
  <c r="L9" i="24" s="1"/>
  <c r="J8" i="24"/>
  <c r="K8" i="24" s="1"/>
  <c r="L8" i="24" s="1"/>
  <c r="J6" i="24"/>
  <c r="K6" i="24" s="1"/>
  <c r="Q3" i="24"/>
  <c r="N3" i="24"/>
  <c r="L3" i="24"/>
  <c r="O9" i="24" l="1"/>
  <c r="M3" i="24"/>
  <c r="O3" i="24" s="1"/>
  <c r="P3" i="24"/>
  <c r="P25" i="23"/>
  <c r="J25" i="23"/>
  <c r="K25" i="23" s="1"/>
  <c r="L25" i="23" s="1"/>
  <c r="O25" i="23" s="1"/>
  <c r="S3" i="23" l="1"/>
  <c r="R3" i="23" s="1"/>
  <c r="R3" i="24" s="1"/>
  <c r="R6" i="26" s="1"/>
  <c r="R6" i="27" s="1"/>
  <c r="R6" i="28" s="1"/>
  <c r="R6" i="29" s="1"/>
  <c r="J6" i="23"/>
  <c r="K6" i="23" s="1"/>
  <c r="R6" i="30" l="1"/>
  <c r="R6" i="31" s="1"/>
  <c r="R6" i="32" s="1"/>
  <c r="P24" i="23"/>
  <c r="J23" i="23"/>
  <c r="K23" i="23" s="1"/>
  <c r="L23" i="23" s="1"/>
  <c r="J24" i="23"/>
  <c r="K24" i="23" s="1"/>
  <c r="L24" i="23" s="1"/>
  <c r="O24" i="23" l="1"/>
  <c r="P22" i="23"/>
  <c r="J21" i="23"/>
  <c r="K21" i="23" s="1"/>
  <c r="L21" i="23" s="1"/>
  <c r="J22" i="23"/>
  <c r="K22" i="23" s="1"/>
  <c r="L22" i="23" s="1"/>
  <c r="O22" i="23" l="1"/>
  <c r="P20" i="23"/>
  <c r="J20" i="23"/>
  <c r="K20" i="23" s="1"/>
  <c r="L20" i="23" s="1"/>
  <c r="O20" i="23" s="1"/>
  <c r="P19" i="23" l="1"/>
  <c r="J18" i="23" l="1"/>
  <c r="K18" i="23" s="1"/>
  <c r="L18" i="23" s="1"/>
  <c r="J19" i="23"/>
  <c r="K19" i="23" s="1"/>
  <c r="L19" i="23" s="1"/>
  <c r="O19" i="23" l="1"/>
  <c r="P17" i="23"/>
  <c r="J14" i="23"/>
  <c r="K14" i="23" s="1"/>
  <c r="L14" i="23" s="1"/>
  <c r="J15" i="23"/>
  <c r="K15" i="23" s="1"/>
  <c r="L15" i="23" s="1"/>
  <c r="J16" i="23"/>
  <c r="K16" i="23" s="1"/>
  <c r="L16" i="23" s="1"/>
  <c r="J17" i="23"/>
  <c r="K17" i="23" s="1"/>
  <c r="L17" i="23" s="1"/>
  <c r="O17" i="23" l="1"/>
  <c r="J13" i="23"/>
  <c r="K13" i="23" s="1"/>
  <c r="L13" i="23" s="1"/>
  <c r="O13" i="23" s="1"/>
  <c r="P13" i="23"/>
  <c r="P12" i="23"/>
  <c r="J11" i="23"/>
  <c r="K11" i="23" s="1"/>
  <c r="L11" i="23" s="1"/>
  <c r="J12" i="23"/>
  <c r="K12" i="23" s="1"/>
  <c r="L12" i="23" s="1"/>
  <c r="Q3" i="23"/>
  <c r="O12" i="23" l="1"/>
  <c r="P10" i="23"/>
  <c r="J9" i="23"/>
  <c r="K9" i="23" s="1"/>
  <c r="L9" i="23" s="1"/>
  <c r="J10" i="23"/>
  <c r="K10" i="23" s="1"/>
  <c r="L10" i="23" s="1"/>
  <c r="O10" i="23" l="1"/>
  <c r="P8" i="23"/>
  <c r="J8" i="23"/>
  <c r="K8" i="23" s="1"/>
  <c r="L8" i="23" s="1"/>
  <c r="O8" i="23" s="1"/>
  <c r="Q6" i="23" l="1"/>
  <c r="Q6" i="24" s="1"/>
  <c r="Q6" i="26" s="1"/>
  <c r="Q6" i="27" s="1"/>
  <c r="Q6" i="28" s="1"/>
  <c r="Q6" i="29" s="1"/>
  <c r="N3" i="23"/>
  <c r="L3" i="23"/>
  <c r="Q6" i="30" l="1"/>
  <c r="Q6" i="31" s="1"/>
  <c r="Q6" i="32" s="1"/>
  <c r="M3" i="23"/>
  <c r="O3" i="23" s="1"/>
  <c r="P3" i="23"/>
  <c r="P6" i="23" s="1"/>
  <c r="P6" i="24" s="1"/>
  <c r="P6" i="26" s="1"/>
  <c r="P6" i="27" s="1"/>
  <c r="P6" i="28" s="1"/>
  <c r="P6" i="29" s="1"/>
  <c r="P6" i="30" l="1"/>
  <c r="P6" i="31" s="1"/>
  <c r="P6" i="32" s="1"/>
  <c r="C34" i="13"/>
  <c r="P33" i="13" l="1"/>
  <c r="J32" i="13"/>
  <c r="K32" i="13" s="1"/>
  <c r="L32" i="13" s="1"/>
  <c r="J33" i="13"/>
  <c r="K33" i="13" s="1"/>
  <c r="L33" i="13" s="1"/>
  <c r="J31" i="13"/>
  <c r="K31" i="13" s="1"/>
  <c r="L31" i="13" s="1"/>
  <c r="O33" i="13" l="1"/>
  <c r="P30" i="13"/>
  <c r="J28" i="13"/>
  <c r="K28" i="13" s="1"/>
  <c r="L28" i="13" s="1"/>
  <c r="J29" i="13"/>
  <c r="K29" i="13" s="1"/>
  <c r="L29" i="13" s="1"/>
  <c r="J30" i="13"/>
  <c r="K30" i="13" s="1"/>
  <c r="L30" i="13" s="1"/>
  <c r="O30" i="13" l="1"/>
  <c r="P25" i="13"/>
  <c r="P27" i="13"/>
  <c r="Q3" i="13"/>
  <c r="J27" i="13"/>
  <c r="K27" i="13" s="1"/>
  <c r="L27" i="13" s="1"/>
  <c r="J26" i="13"/>
  <c r="K26" i="13" s="1"/>
  <c r="L26" i="13" s="1"/>
  <c r="O27" i="13" l="1"/>
  <c r="J24" i="13"/>
  <c r="K24" i="13" s="1"/>
  <c r="L24" i="13" s="1"/>
  <c r="J25" i="13"/>
  <c r="K25" i="13" s="1"/>
  <c r="L25" i="13" s="1"/>
  <c r="O25" i="13" l="1"/>
  <c r="P23" i="13"/>
  <c r="J20" i="13"/>
  <c r="K20" i="13" s="1"/>
  <c r="L20" i="13" s="1"/>
  <c r="J21" i="13"/>
  <c r="K21" i="13" s="1"/>
  <c r="L21" i="13" s="1"/>
  <c r="J22" i="13"/>
  <c r="K22" i="13" s="1"/>
  <c r="L22" i="13" s="1"/>
  <c r="J23" i="13"/>
  <c r="K23" i="13" s="1"/>
  <c r="L23" i="13" s="1"/>
  <c r="O23" i="13" l="1"/>
  <c r="P19" i="13"/>
  <c r="J17" i="13"/>
  <c r="K17" i="13" s="1"/>
  <c r="L17" i="13" s="1"/>
  <c r="J18" i="13"/>
  <c r="K18" i="13" s="1"/>
  <c r="L18" i="13" s="1"/>
  <c r="J19" i="13"/>
  <c r="K19" i="13" s="1"/>
  <c r="L19" i="13" s="1"/>
  <c r="J16" i="13"/>
  <c r="K16" i="13" s="1"/>
  <c r="L16" i="13" s="1"/>
  <c r="O19" i="13" l="1"/>
  <c r="J12" i="13"/>
  <c r="K12" i="13" s="1"/>
  <c r="L12" i="13" s="1"/>
  <c r="J13" i="13"/>
  <c r="K13" i="13" s="1"/>
  <c r="L13" i="13" s="1"/>
  <c r="J14" i="13"/>
  <c r="K14" i="13" s="1"/>
  <c r="L14" i="13" s="1"/>
  <c r="J15" i="13"/>
  <c r="K15" i="13" s="1"/>
  <c r="L15" i="13" s="1"/>
  <c r="P15" i="13"/>
  <c r="O15" i="13" l="1"/>
  <c r="P11" i="13"/>
  <c r="J11" i="13"/>
  <c r="K11" i="13" s="1"/>
  <c r="L11" i="13" s="1"/>
  <c r="J10" i="13"/>
  <c r="K10" i="13" s="1"/>
  <c r="L10" i="13" s="1"/>
  <c r="O11" i="13" l="1"/>
  <c r="P9" i="13"/>
  <c r="J9" i="13"/>
  <c r="K9" i="13" s="1"/>
  <c r="L9" i="13" s="1"/>
  <c r="O9" i="13" s="1"/>
  <c r="P8" i="13" l="1"/>
  <c r="J6" i="13"/>
  <c r="K6" i="13" s="1"/>
  <c r="L6" i="13" s="1"/>
  <c r="J7" i="13"/>
  <c r="K7" i="13" s="1"/>
  <c r="L7" i="13" s="1"/>
  <c r="J8" i="13"/>
  <c r="K8" i="13" s="1"/>
  <c r="L8" i="13" s="1"/>
  <c r="N3" i="13"/>
  <c r="L3" i="13"/>
  <c r="O8" i="13" l="1"/>
  <c r="M3" i="13"/>
  <c r="O3" i="13" s="1"/>
  <c r="P3" i="13"/>
  <c r="L3" i="12"/>
  <c r="N3" i="12"/>
  <c r="P13" i="12" l="1"/>
  <c r="J13" i="12"/>
  <c r="K13" i="12" s="1"/>
  <c r="L13" i="12" s="1"/>
  <c r="J12" i="12"/>
  <c r="K12" i="12" s="1"/>
  <c r="L12" i="12" s="1"/>
  <c r="O13" i="12" l="1"/>
  <c r="P11" i="12"/>
  <c r="J11" i="12"/>
  <c r="K11" i="12" s="1"/>
  <c r="L11" i="12" s="1"/>
  <c r="O11" i="12" s="1"/>
  <c r="P10" i="12" l="1"/>
  <c r="J8" i="12"/>
  <c r="K8" i="12" s="1"/>
  <c r="L8" i="12" s="1"/>
  <c r="J9" i="12"/>
  <c r="K9" i="12" s="1"/>
  <c r="L9" i="12" s="1"/>
  <c r="J10" i="12"/>
  <c r="K10" i="12" s="1"/>
  <c r="L10" i="12" s="1"/>
  <c r="O10" i="12" l="1"/>
  <c r="P7" i="12"/>
  <c r="J7" i="12"/>
  <c r="K7" i="12" s="1"/>
  <c r="L7" i="12" s="1"/>
  <c r="J6" i="12"/>
  <c r="K6" i="12" s="1"/>
  <c r="L6" i="12" s="1"/>
  <c r="O7" i="12" l="1"/>
  <c r="Q3" i="12"/>
  <c r="M3" i="12" l="1"/>
  <c r="O3" i="12" s="1"/>
  <c r="P3" i="12"/>
  <c r="P29" i="11"/>
  <c r="J27" i="11"/>
  <c r="K27" i="11" s="1"/>
  <c r="L27" i="11" s="1"/>
  <c r="J28" i="11"/>
  <c r="K28" i="11" s="1"/>
  <c r="L28" i="11" s="1"/>
  <c r="J29" i="11"/>
  <c r="K29" i="11" s="1"/>
  <c r="L29" i="11" s="1"/>
  <c r="O29" i="11" l="1"/>
  <c r="P26" i="11"/>
  <c r="J26" i="11"/>
  <c r="K26" i="11" s="1"/>
  <c r="L26" i="11" s="1"/>
  <c r="O26" i="11" s="1"/>
  <c r="P25" i="11" l="1"/>
  <c r="J24" i="11"/>
  <c r="K24" i="11" s="1"/>
  <c r="L24" i="11" s="1"/>
  <c r="J25" i="11"/>
  <c r="K25" i="11" s="1"/>
  <c r="L25" i="11" s="1"/>
  <c r="J23" i="11"/>
  <c r="K23" i="11" s="1"/>
  <c r="L23" i="11" s="1"/>
  <c r="O25" i="11" l="1"/>
  <c r="P22" i="11"/>
  <c r="J22" i="11"/>
  <c r="K22" i="11" l="1"/>
  <c r="L22" i="11" s="1"/>
  <c r="O22" i="11" s="1"/>
  <c r="P21" i="11"/>
  <c r="J16" i="11"/>
  <c r="K16" i="11" s="1"/>
  <c r="L16" i="11" s="1"/>
  <c r="J17" i="11"/>
  <c r="K17" i="11" s="1"/>
  <c r="L17" i="11" s="1"/>
  <c r="J18" i="11"/>
  <c r="K18" i="11" s="1"/>
  <c r="L18" i="11" s="1"/>
  <c r="J19" i="11"/>
  <c r="K19" i="11" s="1"/>
  <c r="L19" i="11" s="1"/>
  <c r="J20" i="11"/>
  <c r="K20" i="11" s="1"/>
  <c r="L20" i="11" s="1"/>
  <c r="J21" i="11"/>
  <c r="K21" i="11" s="1"/>
  <c r="L21" i="11" s="1"/>
  <c r="J15" i="11"/>
  <c r="K15" i="11" s="1"/>
  <c r="L15" i="11" s="1"/>
  <c r="O21" i="11" l="1"/>
  <c r="P14" i="11"/>
  <c r="J11" i="11"/>
  <c r="K11" i="11" s="1"/>
  <c r="J12" i="11"/>
  <c r="K12" i="11" s="1"/>
  <c r="L12" i="11" s="1"/>
  <c r="J13" i="11"/>
  <c r="K13" i="11" s="1"/>
  <c r="J14" i="11"/>
  <c r="K14" i="11" s="1"/>
  <c r="L11" i="11" l="1"/>
  <c r="L14" i="11"/>
  <c r="L13" i="11"/>
  <c r="N3" i="11"/>
  <c r="N3" i="10"/>
  <c r="Q3" i="10"/>
  <c r="L3" i="10"/>
  <c r="P10" i="11"/>
  <c r="J10" i="11"/>
  <c r="K10" i="11" s="1"/>
  <c r="L10" i="11" s="1"/>
  <c r="J9" i="11"/>
  <c r="K9" i="11" s="1"/>
  <c r="L9" i="11" s="1"/>
  <c r="J8" i="11"/>
  <c r="K8" i="11" s="1"/>
  <c r="L8" i="11" s="1"/>
  <c r="J7" i="11"/>
  <c r="K7" i="11" s="1"/>
  <c r="L7" i="11" s="1"/>
  <c r="J6" i="11"/>
  <c r="K6" i="11" s="1"/>
  <c r="L6" i="11" s="1"/>
  <c r="Q3" i="11"/>
  <c r="L3" i="11"/>
  <c r="O14" i="11" l="1"/>
  <c r="O10" i="11"/>
  <c r="M3" i="11"/>
  <c r="O3" i="11" s="1"/>
  <c r="P3" i="11"/>
  <c r="P39" i="10" l="1"/>
  <c r="J39" i="10"/>
  <c r="K39" i="10" s="1"/>
  <c r="L39" i="10" s="1"/>
  <c r="J38" i="10"/>
  <c r="K38" i="10" s="1"/>
  <c r="L38" i="10" l="1"/>
  <c r="O39" i="10" s="1"/>
  <c r="P37" i="10"/>
  <c r="J36" i="10"/>
  <c r="K36" i="10" s="1"/>
  <c r="L36" i="10" s="1"/>
  <c r="J37" i="10"/>
  <c r="K37" i="10" s="1"/>
  <c r="L37" i="10" s="1"/>
  <c r="O37" i="10" l="1"/>
  <c r="P35" i="10"/>
  <c r="J33" i="10"/>
  <c r="K33" i="10" s="1"/>
  <c r="L33" i="10" s="1"/>
  <c r="J34" i="10"/>
  <c r="K34" i="10" s="1"/>
  <c r="L34" i="10" s="1"/>
  <c r="J35" i="10"/>
  <c r="K35" i="10" s="1"/>
  <c r="L35" i="10" s="1"/>
  <c r="O35" i="10" l="1"/>
  <c r="J32" i="10"/>
  <c r="K32" i="10" s="1"/>
  <c r="L32" i="10" s="1"/>
  <c r="J31" i="10"/>
  <c r="K31" i="10" s="1"/>
  <c r="L31" i="10" s="1"/>
  <c r="P32" i="10"/>
  <c r="O32" i="10" l="1"/>
  <c r="J25" i="10"/>
  <c r="K25" i="10" s="1"/>
  <c r="L25" i="10" s="1"/>
  <c r="J26" i="10"/>
  <c r="K26" i="10" s="1"/>
  <c r="L26" i="10" s="1"/>
  <c r="J27" i="10"/>
  <c r="K27" i="10" s="1"/>
  <c r="L27" i="10" s="1"/>
  <c r="J28" i="10"/>
  <c r="K28" i="10" s="1"/>
  <c r="L28" i="10" s="1"/>
  <c r="J29" i="10"/>
  <c r="K29" i="10" s="1"/>
  <c r="L29" i="10" s="1"/>
  <c r="J30" i="10"/>
  <c r="K30" i="10" s="1"/>
  <c r="L30" i="10" s="1"/>
  <c r="P30" i="10"/>
  <c r="O30" i="10" l="1"/>
  <c r="P24" i="10"/>
  <c r="J22" i="10"/>
  <c r="K22" i="10" s="1"/>
  <c r="L22" i="10" s="1"/>
  <c r="J23" i="10"/>
  <c r="K23" i="10" s="1"/>
  <c r="L23" i="10" s="1"/>
  <c r="J24" i="10"/>
  <c r="K24" i="10"/>
  <c r="L24" i="10" s="1"/>
  <c r="O24" i="10" l="1"/>
  <c r="P21" i="10"/>
  <c r="J21" i="10"/>
  <c r="K21" i="10" s="1"/>
  <c r="L21" i="10" s="1"/>
  <c r="O21" i="10" s="1"/>
  <c r="P20" i="10" l="1"/>
  <c r="J20" i="10"/>
  <c r="K20" i="10" s="1"/>
  <c r="L20" i="10" s="1"/>
  <c r="J19" i="10"/>
  <c r="K19" i="10" s="1"/>
  <c r="L19" i="10" s="1"/>
  <c r="O20" i="10" l="1"/>
  <c r="P18" i="10"/>
  <c r="J17" i="10"/>
  <c r="K17" i="10" s="1"/>
  <c r="L17" i="10" s="1"/>
  <c r="J18" i="10"/>
  <c r="K18" i="10" s="1"/>
  <c r="L18" i="10" s="1"/>
  <c r="O18" i="10" l="1"/>
  <c r="P16" i="10"/>
  <c r="J13" i="10"/>
  <c r="K13" i="10" s="1"/>
  <c r="L13" i="10" s="1"/>
  <c r="J14" i="10"/>
  <c r="K14" i="10" s="1"/>
  <c r="L14" i="10" s="1"/>
  <c r="J15" i="10"/>
  <c r="K15" i="10" s="1"/>
  <c r="L15" i="10" s="1"/>
  <c r="J16" i="10"/>
  <c r="K16" i="10" s="1"/>
  <c r="L16" i="10" s="1"/>
  <c r="O16" i="10" l="1"/>
  <c r="P12" i="10"/>
  <c r="J9" i="10"/>
  <c r="K9" i="10" s="1"/>
  <c r="L9" i="10" s="1"/>
  <c r="J10" i="10"/>
  <c r="K10" i="10" s="1"/>
  <c r="L10" i="10" s="1"/>
  <c r="J11" i="10"/>
  <c r="K11" i="10" s="1"/>
  <c r="J8" i="10"/>
  <c r="K8" i="10" s="1"/>
  <c r="L8" i="10" s="1"/>
  <c r="J12" i="10"/>
  <c r="K12" i="10" s="1"/>
  <c r="L12" i="10" s="1"/>
  <c r="L11" i="10" l="1"/>
  <c r="O12" i="10" s="1"/>
  <c r="J7" i="10"/>
  <c r="K7" i="10" s="1"/>
  <c r="L7" i="10" s="1"/>
  <c r="J6" i="10"/>
  <c r="K6" i="10" s="1"/>
  <c r="L6" i="10" s="1"/>
  <c r="P7" i="10"/>
  <c r="P3" i="10" l="1"/>
  <c r="O7" i="10"/>
  <c r="P16" i="8"/>
  <c r="J16" i="8"/>
  <c r="K16" i="8" s="1"/>
  <c r="L16" i="8" s="1"/>
  <c r="J15" i="8"/>
  <c r="K15" i="8" s="1"/>
  <c r="L15" i="8" s="1"/>
  <c r="O16" i="8" l="1"/>
  <c r="P14" i="8"/>
  <c r="J13" i="8"/>
  <c r="K13" i="8" s="1"/>
  <c r="L13" i="8" s="1"/>
  <c r="J14" i="8"/>
  <c r="K14" i="8" s="1"/>
  <c r="L14" i="8" s="1"/>
  <c r="O14" i="8" l="1"/>
  <c r="N3" i="8"/>
  <c r="J10" i="8" l="1"/>
  <c r="K10" i="8" s="1"/>
  <c r="L10" i="8" s="1"/>
  <c r="J11" i="8"/>
  <c r="K11" i="8" s="1"/>
  <c r="L11" i="8" s="1"/>
  <c r="J12" i="8"/>
  <c r="K12" i="8" s="1"/>
  <c r="L12" i="8" s="1"/>
  <c r="J9" i="8"/>
  <c r="K9" i="8" s="1"/>
  <c r="L9" i="8" s="1"/>
  <c r="J6" i="8"/>
  <c r="K6" i="8" s="1"/>
  <c r="L6" i="8" s="1"/>
  <c r="P12" i="8"/>
  <c r="J7" i="8"/>
  <c r="K7" i="8" s="1"/>
  <c r="L7" i="8" s="1"/>
  <c r="J8" i="8"/>
  <c r="K8" i="8" s="1"/>
  <c r="L8" i="8" s="1"/>
  <c r="M3" i="10"/>
  <c r="O3" i="10" s="1"/>
  <c r="J7" i="9"/>
  <c r="K7" i="9" s="1"/>
  <c r="L7" i="9" s="1"/>
  <c r="J8" i="9"/>
  <c r="K8" i="9" s="1"/>
  <c r="L8" i="9" s="1"/>
  <c r="J9" i="9"/>
  <c r="K9" i="9" s="1"/>
  <c r="L9" i="9" s="1"/>
  <c r="J10" i="9"/>
  <c r="K10" i="9" s="1"/>
  <c r="L10" i="9" s="1"/>
  <c r="J11" i="9"/>
  <c r="K11" i="9" s="1"/>
  <c r="L11" i="9" s="1"/>
  <c r="J6" i="9"/>
  <c r="K6" i="9" s="1"/>
  <c r="L6" i="9" s="1"/>
  <c r="P11" i="9"/>
  <c r="O12" i="8" l="1"/>
  <c r="O11" i="9"/>
  <c r="Q3" i="9" l="1"/>
  <c r="L3" i="9"/>
  <c r="M3" i="9" s="1"/>
  <c r="O3" i="9" s="1"/>
  <c r="P3" i="9" l="1"/>
  <c r="L3" i="8" l="1"/>
  <c r="P3" i="8"/>
  <c r="I3" i="10" s="1"/>
  <c r="I3" i="11" s="1"/>
  <c r="I3" i="12" s="1"/>
  <c r="I3" i="13" s="1"/>
  <c r="Q3" i="8" l="1"/>
  <c r="J3" i="10" s="1"/>
  <c r="J3" i="11" s="1"/>
  <c r="J3" i="12" s="1"/>
  <c r="J3" i="13" s="1"/>
  <c r="M3" i="8" l="1"/>
  <c r="O3" i="8" s="1"/>
</calcChain>
</file>

<file path=xl/sharedStrings.xml><?xml version="1.0" encoding="utf-8"?>
<sst xmlns="http://schemas.openxmlformats.org/spreadsheetml/2006/main" count="1660" uniqueCount="535">
  <si>
    <t>Open Time</t>
  </si>
  <si>
    <t>Type</t>
  </si>
  <si>
    <t>Size</t>
  </si>
  <si>
    <t>Item</t>
  </si>
  <si>
    <t>Price</t>
  </si>
  <si>
    <t>S / L</t>
  </si>
  <si>
    <t>T / P</t>
  </si>
  <si>
    <t>Close Time</t>
  </si>
  <si>
    <t>Profit</t>
  </si>
  <si>
    <t>pips</t>
    <phoneticPr fontId="4"/>
  </si>
  <si>
    <t>勝率</t>
    <rPh sb="0" eb="2">
      <t>ショウリツ</t>
    </rPh>
    <phoneticPr fontId="4"/>
  </si>
  <si>
    <t>負け</t>
    <rPh sb="0" eb="1">
      <t>マ</t>
    </rPh>
    <phoneticPr fontId="4"/>
  </si>
  <si>
    <t>勝ち</t>
    <rPh sb="0" eb="1">
      <t>カ</t>
    </rPh>
    <phoneticPr fontId="4"/>
  </si>
  <si>
    <t>取引回数</t>
    <rPh sb="0" eb="2">
      <t>トリヒキ</t>
    </rPh>
    <rPh sb="2" eb="4">
      <t>カイスウ</t>
    </rPh>
    <phoneticPr fontId="4"/>
  </si>
  <si>
    <t>獲得pips</t>
    <rPh sb="0" eb="2">
      <t>カクトク</t>
    </rPh>
    <phoneticPr fontId="4"/>
  </si>
  <si>
    <t>獲得金額</t>
    <rPh sb="0" eb="2">
      <t>カクトク</t>
    </rPh>
    <rPh sb="2" eb="4">
      <t>キンガク</t>
    </rPh>
    <phoneticPr fontId="4"/>
  </si>
  <si>
    <t>利益</t>
    <rPh sb="0" eb="2">
      <t>リエキ</t>
    </rPh>
    <phoneticPr fontId="4"/>
  </si>
  <si>
    <t>差額</t>
    <rPh sb="0" eb="2">
      <t>サガク</t>
    </rPh>
    <phoneticPr fontId="4"/>
  </si>
  <si>
    <t>eurusd</t>
  </si>
  <si>
    <t>buy</t>
  </si>
  <si>
    <t>小計</t>
    <rPh sb="0" eb="2">
      <t>ショウケイ</t>
    </rPh>
    <phoneticPr fontId="4"/>
  </si>
  <si>
    <t>合計</t>
    <rPh sb="0" eb="2">
      <t>ゴウケイ</t>
    </rPh>
    <phoneticPr fontId="4"/>
  </si>
  <si>
    <t>usdjpy</t>
  </si>
  <si>
    <t>sell</t>
  </si>
  <si>
    <t>2011.01.25 00:34</t>
  </si>
  <si>
    <t>2011.01.25 02:57</t>
  </si>
  <si>
    <t>2011.01.25 02:12</t>
  </si>
  <si>
    <t>2011.01.24 00:57</t>
  </si>
  <si>
    <t>2011.01.24 03:33</t>
  </si>
  <si>
    <t>2011.01.24 02:19</t>
  </si>
  <si>
    <t>2011.01.20 23:34</t>
  </si>
  <si>
    <t>2011.01.21 02:54</t>
  </si>
  <si>
    <t>2011.01.21 02:33</t>
  </si>
  <si>
    <t>2011.02.11 04:38</t>
  </si>
  <si>
    <t>2011.02.11 05:07</t>
  </si>
  <si>
    <t>2011.02.10 23:07</t>
  </si>
  <si>
    <t>2011.02.11 03:20</t>
  </si>
  <si>
    <t>2011.02.11 03:02</t>
  </si>
  <si>
    <t>2011.02.11 02:00</t>
  </si>
  <si>
    <t>2011.02.11 03:11</t>
  </si>
  <si>
    <t>2011.02.11 01:23</t>
  </si>
  <si>
    <t>2011.02.11 02:58</t>
  </si>
  <si>
    <t>2011.02.11 00:00</t>
  </si>
  <si>
    <t>2011.02.11 01:07</t>
  </si>
  <si>
    <t>2011.02.14 02:50</t>
  </si>
  <si>
    <t>2011.02.14 03:20</t>
  </si>
  <si>
    <t>2011.02.14 03:00</t>
  </si>
  <si>
    <t>2011.02.23 22:10</t>
  </si>
  <si>
    <t>2011.02.23 23:45</t>
  </si>
  <si>
    <t>2011.02.23 22:32</t>
  </si>
  <si>
    <t>2011.03.02 23:31</t>
  </si>
  <si>
    <t>2011.03.03 02:23</t>
  </si>
  <si>
    <t>2011.03.03 02:01</t>
  </si>
  <si>
    <t>2011.03.14 03:07</t>
  </si>
  <si>
    <t>2011.03.14 11:28</t>
  </si>
  <si>
    <t>2011.03.14 03:38</t>
  </si>
  <si>
    <t>2011.03.14 03:51</t>
  </si>
  <si>
    <t>2011.03.14 04:03</t>
  </si>
  <si>
    <t>2011.03.14 03:02</t>
  </si>
  <si>
    <t>2011.03.14 04:26</t>
  </si>
  <si>
    <t>2011.03.15 03:37</t>
  </si>
  <si>
    <t>2011.03.15 19:02</t>
  </si>
  <si>
    <t>2011.03.15 03:42</t>
  </si>
  <si>
    <t>2011.03.15 04:54</t>
  </si>
  <si>
    <t>2011.03.15 05:30</t>
  </si>
  <si>
    <t>2011.03.16 01:08</t>
  </si>
  <si>
    <t>2011.03.16 02:54</t>
  </si>
  <si>
    <t>2011.03.16 01:34</t>
  </si>
  <si>
    <t>2011.03.16 23:53</t>
  </si>
  <si>
    <t>2011.03.17 00:10</t>
  </si>
  <si>
    <t>2011.03.17 00:01</t>
  </si>
  <si>
    <t>2011.03.17 22:56</t>
  </si>
  <si>
    <t>2011.03.18 01:35</t>
  </si>
  <si>
    <t>2011.03.21 01:23</t>
  </si>
  <si>
    <t>2011.03.21 04:27</t>
  </si>
  <si>
    <t>2011.03.21 03:11</t>
  </si>
  <si>
    <t>2011.03.21 04:26</t>
  </si>
  <si>
    <t>2011.03.18 21:56</t>
  </si>
  <si>
    <t>2011.03.21 00:00</t>
  </si>
  <si>
    <t>2011.03.22 04:56</t>
  </si>
  <si>
    <t>2011.03.22 05:39</t>
  </si>
  <si>
    <t>2011.03.22 04:59</t>
  </si>
  <si>
    <t>2011.03.22 04:06</t>
  </si>
  <si>
    <t>2011.03.22 04:37</t>
  </si>
  <si>
    <t>2011.03.22 03:59</t>
  </si>
  <si>
    <t>2011.03.22 03:05</t>
  </si>
  <si>
    <t>2011.03.22 03:44</t>
  </si>
  <si>
    <t>2011.03.22 03:24</t>
  </si>
  <si>
    <t>2011.03.23 22:13</t>
  </si>
  <si>
    <t>2011.03.23 22:56</t>
  </si>
  <si>
    <t>2011.03.23 22:15</t>
  </si>
  <si>
    <t>2011.03.24 04:50</t>
  </si>
  <si>
    <t>2011.03.24 04:58</t>
  </si>
  <si>
    <t>2011.03.24 03:50</t>
  </si>
  <si>
    <t>2011.03.24 04:40</t>
  </si>
  <si>
    <t>2011.03.24 04:07</t>
  </si>
  <si>
    <t>2011.03.28 03:37</t>
  </si>
  <si>
    <t>2011.03.28 08:21</t>
  </si>
  <si>
    <t>2011.03.28 05:29</t>
  </si>
  <si>
    <t>2011.03.29 22:37</t>
  </si>
  <si>
    <t>2011.03.30 02:38</t>
  </si>
  <si>
    <t>2011.03.30 01:29</t>
  </si>
  <si>
    <t>2011.04.04 02:57</t>
  </si>
  <si>
    <t>2011.04.04 06:34</t>
  </si>
  <si>
    <t>2011.04.04 03:00</t>
  </si>
  <si>
    <t>2011.04.04 01:22</t>
  </si>
  <si>
    <t>2011.04.04 02:47</t>
  </si>
  <si>
    <t>2011.04.04 01:35</t>
  </si>
  <si>
    <t>2011.04.04 02:42</t>
  </si>
  <si>
    <t>2011.04.04 02:19</t>
  </si>
  <si>
    <t>2011.04.07 02:01</t>
  </si>
  <si>
    <t>2011.04.07 15:06</t>
  </si>
  <si>
    <t>2011.04.07 02:31</t>
  </si>
  <si>
    <t>2011.04.07 03:19</t>
  </si>
  <si>
    <t>2011.04.07 09:45</t>
  </si>
  <si>
    <t>2011.04.13 02:20</t>
  </si>
  <si>
    <t>2011.04.13 04:59</t>
  </si>
  <si>
    <t>2011.04.13 02:34</t>
  </si>
  <si>
    <t>2011.04.13 03:04</t>
  </si>
  <si>
    <t>2011.04.13 03:40</t>
  </si>
  <si>
    <t>2011.04.13 01:28</t>
  </si>
  <si>
    <t>2011.04.13 01:56</t>
  </si>
  <si>
    <t>2011.04.13 00:08</t>
  </si>
  <si>
    <t>2011.04.12 22:56</t>
  </si>
  <si>
    <t>2011.04.12 23:29</t>
  </si>
  <si>
    <t>2011.04.19 00:11</t>
  </si>
  <si>
    <t>2011.04.19 01:54</t>
  </si>
  <si>
    <t>2011.04.21 01:13</t>
  </si>
  <si>
    <t>2011.04.21 02:59</t>
  </si>
  <si>
    <t>2011.04.21 01:52</t>
  </si>
  <si>
    <t>2011.04.20 22:11</t>
  </si>
  <si>
    <t>2011.04.21 00:50</t>
  </si>
  <si>
    <t>2011.04.26 23:13</t>
  </si>
  <si>
    <t>2011.04.26 23:59</t>
  </si>
  <si>
    <t>2011.04.28 13:11</t>
  </si>
  <si>
    <t>2011.04.28 17:04</t>
  </si>
  <si>
    <t>2011.04.28 12:34</t>
  </si>
  <si>
    <t>2011.04.28 13:52</t>
  </si>
  <si>
    <t>2011.05.09 04:15</t>
  </si>
  <si>
    <t>2011.05.09 08:38</t>
  </si>
  <si>
    <t>2011.05.09 04:31</t>
  </si>
  <si>
    <t>2011.05.12 05:08</t>
  </si>
  <si>
    <t>2011.05.12 08:41</t>
  </si>
  <si>
    <t>2011.05.12 04:43</t>
  </si>
  <si>
    <t>2011.05.12 01:15</t>
  </si>
  <si>
    <t>2011.05.12 03:09</t>
  </si>
  <si>
    <t>2011.05.23 03:22</t>
  </si>
  <si>
    <t>2011.05.23 04:03</t>
  </si>
  <si>
    <t>2011.05.30 01:24</t>
  </si>
  <si>
    <t>2011.05.30 02:33</t>
  </si>
  <si>
    <t>2011.05.30 02:10</t>
  </si>
  <si>
    <t>2011.06.01 04:42</t>
  </si>
  <si>
    <t>2011.06.01 05:01</t>
  </si>
  <si>
    <t>2011.06.01 03:23</t>
  </si>
  <si>
    <t>2011.06.01 04:32</t>
  </si>
  <si>
    <t>2011.06.01 03:59</t>
  </si>
  <si>
    <t>2011.06.02 01:58</t>
  </si>
  <si>
    <t>2011.06.02 03:11</t>
  </si>
  <si>
    <t>2011.06.06 07:50</t>
  </si>
  <si>
    <t>2011.06.06 08:43</t>
  </si>
  <si>
    <t>2011.06.06 08:19</t>
  </si>
  <si>
    <t>2011.06.08 00:21</t>
  </si>
  <si>
    <t>2011.06.08 08:08</t>
  </si>
  <si>
    <t>2011.06.08 02:02</t>
  </si>
  <si>
    <t>2011.06.08 03:41</t>
  </si>
  <si>
    <t>2011.06.08 05:29</t>
  </si>
  <si>
    <t>2011.06.08 23:49</t>
  </si>
  <si>
    <t>2011.06.09 13:29</t>
  </si>
  <si>
    <t>2011.06.09 01:17</t>
  </si>
  <si>
    <t>2011.06.09 03:11</t>
  </si>
  <si>
    <t>2011.06.09 04:07</t>
  </si>
  <si>
    <t>2011.06.13 04:50</t>
  </si>
  <si>
    <t>2011.06.13 06:12</t>
  </si>
  <si>
    <t>2011.06.13 05:00</t>
  </si>
  <si>
    <t>2011.06.13 02:41</t>
  </si>
  <si>
    <t>2011.06.13 04:05</t>
  </si>
  <si>
    <t>2011.06.13 03:36</t>
  </si>
  <si>
    <t>2011.06.16 01:42</t>
  </si>
  <si>
    <t>2011.06.16 04:24</t>
  </si>
  <si>
    <t>2011.06.16 02:50</t>
  </si>
  <si>
    <t>2011.06.17 22:15</t>
  </si>
  <si>
    <t>2011.06.17 22:46</t>
  </si>
  <si>
    <t>2011.06.20 02:15</t>
  </si>
  <si>
    <t>2011.06.20 05:15</t>
  </si>
  <si>
    <t>2011.06.20 02:19</t>
  </si>
  <si>
    <t>2011.06.20 02:55</t>
  </si>
  <si>
    <t>2011.06.27 02:21</t>
  </si>
  <si>
    <t>2011.06.27 02:40</t>
  </si>
  <si>
    <t>2011.06.27 01:15</t>
  </si>
  <si>
    <t>2011.06.27 01:30</t>
  </si>
  <si>
    <t>2011.06.27 01:25</t>
  </si>
  <si>
    <t>2012.04.09 01:04</t>
  </si>
  <si>
    <t>audjpy</t>
  </si>
  <si>
    <t>2012.04.09 20:03</t>
  </si>
  <si>
    <t>2012.04.10 07:36</t>
  </si>
  <si>
    <t>2012.04.11 17:19</t>
  </si>
  <si>
    <t>2012.04.10 19:10</t>
  </si>
  <si>
    <t>小計</t>
    <rPh sb="0" eb="2">
      <t>ショウケイ</t>
    </rPh>
    <phoneticPr fontId="4"/>
  </si>
  <si>
    <t>2012.04.13 18:10</t>
  </si>
  <si>
    <t>2012.04.13 18:51</t>
  </si>
  <si>
    <t>2012.04.13 05:01</t>
  </si>
  <si>
    <t>2012.04.13 14:23</t>
  </si>
  <si>
    <t>2012.04.16 01:03</t>
  </si>
  <si>
    <t>2012.04.17 17:48</t>
  </si>
  <si>
    <t>2012.04.18 20:43</t>
  </si>
  <si>
    <t>2012.04.18 22:03</t>
  </si>
  <si>
    <t>2012.04.18 15:48</t>
  </si>
  <si>
    <t>2012.04.18 16:38</t>
  </si>
  <si>
    <t>2012.04.18 14:07</t>
  </si>
  <si>
    <t>2012.04.18 15:11</t>
  </si>
  <si>
    <t>2012.04.18 10:03</t>
  </si>
  <si>
    <t>2012.04.18 10:46</t>
  </si>
  <si>
    <t>2012.04.20 05:00</t>
  </si>
  <si>
    <t>2012.04.20 09:01</t>
  </si>
  <si>
    <t>2012.04.19 15:38</t>
  </si>
  <si>
    <t>2012.04.20 01:41</t>
  </si>
  <si>
    <t>AUDJPYのみ</t>
    <phoneticPr fontId="4"/>
  </si>
  <si>
    <t>2012.04.23 00:00</t>
  </si>
  <si>
    <t>2012.04.23 01:54</t>
  </si>
  <si>
    <t>2012.04.23 03:52</t>
  </si>
  <si>
    <t>2012.04.25 21:01</t>
  </si>
  <si>
    <t>2012.04.23 10:41</t>
  </si>
  <si>
    <t>2012.04.25 19:36</t>
  </si>
  <si>
    <t>2012.04.26 12:28</t>
  </si>
  <si>
    <t>2012.04.26 22:10</t>
  </si>
  <si>
    <t>2012.04.26 05:06</t>
  </si>
  <si>
    <t>2012.04.26 09:27</t>
  </si>
  <si>
    <t>Swap</t>
  </si>
  <si>
    <t>12年度累計</t>
    <rPh sb="2" eb="4">
      <t>ネンド</t>
    </rPh>
    <rPh sb="4" eb="6">
      <t>ルイケイ</t>
    </rPh>
    <phoneticPr fontId="4"/>
  </si>
  <si>
    <t>単月</t>
    <rPh sb="0" eb="2">
      <t>タンゲツ</t>
    </rPh>
    <phoneticPr fontId="4"/>
  </si>
  <si>
    <t>pips</t>
    <phoneticPr fontId="4"/>
  </si>
  <si>
    <t>金額（$）</t>
    <rPh sb="0" eb="2">
      <t>キンガク</t>
    </rPh>
    <phoneticPr fontId="4"/>
  </si>
  <si>
    <t>Swap(手入力)</t>
    <rPh sb="5" eb="6">
      <t>テ</t>
    </rPh>
    <rPh sb="6" eb="8">
      <t>ニュウリョク</t>
    </rPh>
    <phoneticPr fontId="4"/>
  </si>
  <si>
    <t>2012.04.27 05:37</t>
  </si>
  <si>
    <t>2012.04.27 06:48</t>
  </si>
  <si>
    <t>2012.05.07 01:36</t>
  </si>
  <si>
    <t>2012.06.19 16:08</t>
  </si>
  <si>
    <t>2012.05.18 18:50</t>
  </si>
  <si>
    <t>2012.04.30 03:08</t>
  </si>
  <si>
    <t>2012.05.01 07:30</t>
  </si>
  <si>
    <t>2012.05.04 16:16</t>
  </si>
  <si>
    <t>2012.05.14 14:04</t>
  </si>
  <si>
    <t>2012.05.17 18:39</t>
  </si>
  <si>
    <t>2012.05.31 03:03</t>
  </si>
  <si>
    <t>2012.06.20 00:01</t>
  </si>
  <si>
    <t>2012.06.20 01:43</t>
  </si>
  <si>
    <t>2012.06.20 03:54</t>
  </si>
  <si>
    <t>2012.06.22 13:30</t>
  </si>
  <si>
    <t>2012.06.25 02:36</t>
  </si>
  <si>
    <t>2012.06.25 02:59</t>
  </si>
  <si>
    <t>2012.06.25 03:05</t>
  </si>
  <si>
    <t>2012.06.27 14:34</t>
  </si>
  <si>
    <t>2012.06.25 14:26</t>
  </si>
  <si>
    <t>2012.06.28 10:11</t>
  </si>
  <si>
    <t>2012.06.29 06:00</t>
  </si>
  <si>
    <t>獲得スワップ</t>
    <rPh sb="0" eb="2">
      <t>カクトク</t>
    </rPh>
    <phoneticPr fontId="4"/>
  </si>
  <si>
    <t>←累計</t>
    <rPh sb="1" eb="3">
      <t>ルイケイ</t>
    </rPh>
    <phoneticPr fontId="4"/>
  </si>
  <si>
    <t>←単月</t>
    <rPh sb="1" eb="3">
      <t>タンゲツ</t>
    </rPh>
    <phoneticPr fontId="4"/>
  </si>
  <si>
    <t>獲得スワップ</t>
    <rPh sb="0" eb="2">
      <t>カクトク</t>
    </rPh>
    <phoneticPr fontId="4"/>
  </si>
  <si>
    <t>2012.07.02 17:00</t>
  </si>
  <si>
    <t>2012.07.02 21:58</t>
  </si>
  <si>
    <t>2012.07.02 03:04</t>
  </si>
  <si>
    <t>2012.07.02 11:21</t>
  </si>
  <si>
    <t>2012.07.03 15:10</t>
  </si>
  <si>
    <t>2012.07.03 15:50</t>
  </si>
  <si>
    <t>2012.07.03 02:35</t>
  </si>
  <si>
    <t>2012.07.03 03:21</t>
  </si>
  <si>
    <t>2012.07.04 10:18</t>
  </si>
  <si>
    <t>2012.07.04 11:41</t>
  </si>
  <si>
    <t>2012.07.04 04:24</t>
  </si>
  <si>
    <t>2012.07.04 04:30</t>
  </si>
  <si>
    <t>2012.07.04 03:54</t>
  </si>
  <si>
    <t>2012.07.04 04:01</t>
  </si>
  <si>
    <t>2012.07.04 00:01</t>
  </si>
  <si>
    <t>2012.07.04 01:52</t>
  </si>
  <si>
    <t>2012.07.05 05:44</t>
  </si>
  <si>
    <t>2012.07.05 13:59</t>
  </si>
  <si>
    <t>2012.07.05 01:31</t>
  </si>
  <si>
    <t>2012.07.05 02:07</t>
  </si>
  <si>
    <t>2012.07.06 18:23</t>
  </si>
  <si>
    <t>2012.07.11 19:03</t>
  </si>
  <si>
    <t>2012.07.06 00:15</t>
  </si>
  <si>
    <t>2012.07.12 06:51</t>
  </si>
  <si>
    <t>2012.07.12 04:30</t>
  </si>
  <si>
    <t>2012.07.12 07:09</t>
  </si>
  <si>
    <t>2012.07.16 00:00</t>
  </si>
  <si>
    <t>2012.07.17 17:00</t>
  </si>
  <si>
    <t>2012.07.17 19:03</t>
  </si>
  <si>
    <t>2012.07.17 07:00</t>
  </si>
  <si>
    <t>2012.07.18 15:42</t>
  </si>
  <si>
    <t>2012.07.18 16:16</t>
  </si>
  <si>
    <t>2012.07.18 06:48</t>
  </si>
  <si>
    <t>2012.07.18 10:15</t>
  </si>
  <si>
    <t>2012.07.18 05:10</t>
  </si>
  <si>
    <t>2012.07.18 05:17</t>
  </si>
  <si>
    <t>2012.07.19 17:37</t>
  </si>
  <si>
    <t>2012.07.19 17:43</t>
  </si>
  <si>
    <t>2012.07.19 17:13</t>
  </si>
  <si>
    <t>2012.07.19 17:19</t>
  </si>
  <si>
    <t>2012.07.19 04:10</t>
  </si>
  <si>
    <t>2012.07.19 05:40</t>
  </si>
  <si>
    <t>2012.07.20 13:22</t>
  </si>
  <si>
    <t>2012.07.20 13:59</t>
  </si>
  <si>
    <t>2012.07.20 05:20</t>
  </si>
  <si>
    <t>2012.07.20 12:25</t>
  </si>
  <si>
    <t>2012.07.20 04:42</t>
  </si>
  <si>
    <t>2012.07.20 04:57</t>
  </si>
  <si>
    <t>2012.07.20 04:13</t>
  </si>
  <si>
    <t>2012.07.20 04:22</t>
  </si>
  <si>
    <t>2012.07.20 14:48</t>
  </si>
  <si>
    <t>2012.07.25 20:37</t>
  </si>
  <si>
    <t>2012.07.23 05:27</t>
  </si>
  <si>
    <t>2012.07.25 03:12</t>
  </si>
  <si>
    <t>2012.07.26 12:51</t>
  </si>
  <si>
    <t>2012.07.26 13:09</t>
  </si>
  <si>
    <t>2012.07.26 12:24</t>
  </si>
  <si>
    <t>2012.07.26 12:30</t>
  </si>
  <si>
    <t>2012.07.26 12:06</t>
  </si>
  <si>
    <t>2012.07.26 12:12</t>
  </si>
  <si>
    <t>2012.07.26 02:43</t>
  </si>
  <si>
    <t>2012.07.26 04:02</t>
  </si>
  <si>
    <t>2012.07.27 12:35</t>
  </si>
  <si>
    <t>2012.07.27 12:41</t>
  </si>
  <si>
    <t>2012.07.27 11:48</t>
  </si>
  <si>
    <t>2012.07.27 12:19</t>
  </si>
  <si>
    <t>2012.07.27 03:44</t>
  </si>
  <si>
    <t>2012.07.27 04:00</t>
  </si>
  <si>
    <t>2012.07.30 11:18</t>
  </si>
  <si>
    <t>2012.07.30 12:34</t>
  </si>
  <si>
    <t>2012.07.30 04:10</t>
  </si>
  <si>
    <t>2012.07.30 06:40</t>
  </si>
  <si>
    <t>2012.07.31 16:12</t>
  </si>
  <si>
    <t>2012.07.31 16:37</t>
  </si>
  <si>
    <t>2012.07.31 03:05</t>
  </si>
  <si>
    <t>2012.07.31 04:18</t>
  </si>
  <si>
    <t>2012.08.01 21:30</t>
  </si>
  <si>
    <t>2012.08.01 22:07</t>
  </si>
  <si>
    <t>2012.08.01 21:13</t>
  </si>
  <si>
    <t>2012.07.31 23:01</t>
  </si>
  <si>
    <t>2012.08.01 08:42</t>
  </si>
  <si>
    <t>2012.08.02 15:41</t>
  </si>
  <si>
    <t>2012.08.02 15:48</t>
  </si>
  <si>
    <t>2012.08.02 15:49</t>
  </si>
  <si>
    <t>2012.08.03 10:34</t>
  </si>
  <si>
    <t>2012.08.06 10:23</t>
  </si>
  <si>
    <t>2012.08.06 17:37</t>
  </si>
  <si>
    <t>2012.08.06 10:01</t>
  </si>
  <si>
    <t>2012.08.06 10:08</t>
  </si>
  <si>
    <t>2012.08.06 04:32</t>
  </si>
  <si>
    <t>2012.08.06 08:31</t>
  </si>
  <si>
    <t>小計</t>
    <rPh sb="0" eb="2">
      <t>ショウケイ</t>
    </rPh>
    <phoneticPr fontId="4"/>
  </si>
  <si>
    <t>2012.08.06 23:09</t>
  </si>
  <si>
    <t>2012.08.07 04:38</t>
  </si>
  <si>
    <t>2012.08.09 13:35</t>
  </si>
  <si>
    <t>2012.08.09 15:30</t>
  </si>
  <si>
    <t>2012.08.09 11:24</t>
  </si>
  <si>
    <t>2012.08.09 11:44</t>
  </si>
  <si>
    <t>2012.08.07 21:12</t>
  </si>
  <si>
    <t>2012.08.09 04:41</t>
  </si>
  <si>
    <t>2012.08.10 03:04</t>
  </si>
  <si>
    <t>2012.08.10 04:39</t>
  </si>
  <si>
    <t>2012.08.14 17:32</t>
  </si>
  <si>
    <t>2012.08.14 17:51</t>
  </si>
  <si>
    <t>2012.08.10 05:08</t>
  </si>
  <si>
    <t>2012.08.14 15:31</t>
  </si>
  <si>
    <t>2012.08.15 15:53</t>
  </si>
  <si>
    <t>2012.08.15 16:05</t>
  </si>
  <si>
    <t>2012.08.15 03:43</t>
  </si>
  <si>
    <t>2012.08.15 09:32</t>
  </si>
  <si>
    <t>2012.08.16 17:00</t>
  </si>
  <si>
    <t>2012.08.16 17:39</t>
  </si>
  <si>
    <t>2012.08.17 03:12</t>
  </si>
  <si>
    <t>2012.08.17 05:07</t>
  </si>
  <si>
    <t>2012.08.21 17:56</t>
  </si>
  <si>
    <t>2012.08.21 18:17</t>
  </si>
  <si>
    <t>2012.08.21 17:13</t>
  </si>
  <si>
    <t>2012.08.21 17:36</t>
  </si>
  <si>
    <t>2012.08.17 06:49</t>
  </si>
  <si>
    <t>2012.08.21 10:26</t>
  </si>
  <si>
    <t>2012.08.28 04:03</t>
  </si>
  <si>
    <t>2012.09.14 04:03</t>
  </si>
  <si>
    <t>2012.09.03 03:54</t>
  </si>
  <si>
    <t>2012.08.22 21:33</t>
  </si>
  <si>
    <t>2012.08.21 19:02</t>
  </si>
  <si>
    <t>2012.09.17 21:12</t>
  </si>
  <si>
    <t>2012.09.17 21:18</t>
  </si>
  <si>
    <t>2012.09.17 01:42</t>
  </si>
  <si>
    <t>2012.09.17 16:04</t>
  </si>
  <si>
    <t>2012.09.18 03:10</t>
  </si>
  <si>
    <t>2012.09.18 23:55</t>
  </si>
  <si>
    <t>2012.09.19 03:42</t>
  </si>
  <si>
    <t>2012.09.19 06:44</t>
  </si>
  <si>
    <t>2012.09.21 17:59</t>
  </si>
  <si>
    <t>2012.09.21 18:06</t>
  </si>
  <si>
    <t>2012.09.21 10:28</t>
  </si>
  <si>
    <t>2012.09.21 10:51</t>
  </si>
  <si>
    <t>2012.09.21 10:00</t>
  </si>
  <si>
    <t>2012.09.21 10:06</t>
  </si>
  <si>
    <t>2012.09.19 14:11</t>
  </si>
  <si>
    <t>2012.09.21 03:39</t>
  </si>
  <si>
    <t>2012.09.20 08:01</t>
  </si>
  <si>
    <t>2012.09.21 18:26</t>
  </si>
  <si>
    <t>2012.10.05 15:54</t>
  </si>
  <si>
    <t>2012.09.25 22:10</t>
  </si>
  <si>
    <t>2012.10.03 11:36</t>
  </si>
  <si>
    <t>2012.10.05 18:41</t>
  </si>
  <si>
    <t>2012.10.11 13:28</t>
  </si>
  <si>
    <t>2012.10.11 20:32</t>
  </si>
  <si>
    <t>2012.10.12 03:35</t>
  </si>
  <si>
    <t>2012.10.12 12:22</t>
  </si>
  <si>
    <t>2012.10.12 12:28</t>
  </si>
  <si>
    <t>2012.10.12 12:48</t>
  </si>
  <si>
    <t>2012.10.12 13:20</t>
  </si>
  <si>
    <t>2012.10.12 13:32</t>
  </si>
  <si>
    <t>2012.10.15 12:20</t>
  </si>
  <si>
    <t>2012.10.17 06:18</t>
  </si>
  <si>
    <t>2012.10.17 06:25</t>
  </si>
  <si>
    <t>2012.10.18 10:21</t>
  </si>
  <si>
    <t>2012.10.18 10:51</t>
  </si>
  <si>
    <t>2012.10.18 20:07</t>
  </si>
  <si>
    <t>2012.10.19 01:03</t>
  </si>
  <si>
    <t>2012.10.19 07:56</t>
  </si>
  <si>
    <t>2012.10.19 08:36</t>
  </si>
  <si>
    <t>2012.10.19 09:42</t>
  </si>
  <si>
    <t>2012.10.19 10:31</t>
  </si>
  <si>
    <t>2012.10.19 11:40</t>
  </si>
  <si>
    <t>2012.10.22 08:12</t>
  </si>
  <si>
    <t>2012.10.22 18:18</t>
  </si>
  <si>
    <t>2012.10.22 22:49</t>
  </si>
  <si>
    <t>2012.10.23 05:25</t>
  </si>
  <si>
    <t>2012.10.23 07:49</t>
  </si>
  <si>
    <t>2012.10.23 09:48</t>
  </si>
  <si>
    <t>2012.10.24 14:52</t>
  </si>
  <si>
    <t>2012.10.25 17:40</t>
  </si>
  <si>
    <t>2012.10.31 10:56</t>
  </si>
  <si>
    <t>2012.10.30 08:50</t>
  </si>
  <si>
    <t>2012.10.31 17:45</t>
  </si>
  <si>
    <t>2012.10.31 18:33</t>
  </si>
  <si>
    <t>2012.11.02 08:49</t>
  </si>
  <si>
    <t>2012.11.02 15:30</t>
  </si>
  <si>
    <t>2012.11.02 21:38</t>
  </si>
  <si>
    <t>2012.11.05 02:39</t>
  </si>
  <si>
    <t>2012.11.05 09:39</t>
  </si>
  <si>
    <t>2012.11.06 05:30</t>
  </si>
  <si>
    <t>2012.11.07 01:40</t>
  </si>
  <si>
    <t>2012.11.07 08:58</t>
  </si>
  <si>
    <t>2012.11.08 20:26</t>
  </si>
  <si>
    <t>2012.11.14 08:33</t>
  </si>
  <si>
    <t>2012.11.07 14:00</t>
  </si>
  <si>
    <t>小計</t>
    <rPh sb="0" eb="2">
      <t>ショウケイ</t>
    </rPh>
    <phoneticPr fontId="4"/>
  </si>
  <si>
    <t>2012.11.15 19:00</t>
  </si>
  <si>
    <t>2012.11.15 20:48</t>
  </si>
  <si>
    <t>2012.11.15 06:05</t>
  </si>
  <si>
    <t>2012.11.14 17:29</t>
  </si>
  <si>
    <t>2012.11.16 18:27</t>
  </si>
  <si>
    <t>2012.11.16 18:42</t>
  </si>
  <si>
    <t>2012.11.16 07:12</t>
  </si>
  <si>
    <t>2012.11.16 09:30</t>
  </si>
  <si>
    <t>2012.11.16 05:04</t>
  </si>
  <si>
    <t>2012.11.16 05:48</t>
  </si>
  <si>
    <t>2012.11.19 06:33</t>
  </si>
  <si>
    <t>2012.11.19 08:12</t>
  </si>
  <si>
    <t>2012.11.20 20:29</t>
  </si>
  <si>
    <t>2012.11.20 20:53</t>
  </si>
  <si>
    <t>2012.11.20 09:30</t>
  </si>
  <si>
    <t>2012.11.20 10:15</t>
  </si>
  <si>
    <t>2012.11.20 04:26</t>
  </si>
  <si>
    <t>2012.11.20 05:16</t>
  </si>
  <si>
    <t>2012.11.21 17:09</t>
  </si>
  <si>
    <t>2012.11.21 19:20</t>
  </si>
  <si>
    <t>2012.11.21 09:34</t>
  </si>
  <si>
    <t>2012.11.21 09:44</t>
  </si>
  <si>
    <t>2012.11.21 05:40</t>
  </si>
  <si>
    <t>2012.11.21 09:33</t>
  </si>
  <si>
    <t>2012.11.22 16:28</t>
  </si>
  <si>
    <t>2012.11.22 17:25</t>
  </si>
  <si>
    <t>2012.11.22 16:17</t>
  </si>
  <si>
    <t>2012.11.22 16:26</t>
  </si>
  <si>
    <t>2012.11.23 10:37</t>
  </si>
  <si>
    <t>2012.11.23 11:10</t>
  </si>
  <si>
    <t>2012.11.23 01:51</t>
  </si>
  <si>
    <t>2012.11.23 08:17</t>
  </si>
  <si>
    <t>2012.11.27 17:20</t>
  </si>
  <si>
    <t>2012.11.27 18:37</t>
  </si>
  <si>
    <t>2012.11.27 13:26</t>
  </si>
  <si>
    <t>2012.11.27 13:46</t>
  </si>
  <si>
    <t>2012.11.27 12:30</t>
  </si>
  <si>
    <t>2012.11.27 12:56</t>
  </si>
  <si>
    <t>2012.11.26 03:45</t>
  </si>
  <si>
    <t>2012.11.27 07:00</t>
  </si>
  <si>
    <t>2012.11.27 21:29</t>
  </si>
  <si>
    <t>2012.11.28 23:31</t>
  </si>
  <si>
    <t>2012.11.29 05:01</t>
  </si>
  <si>
    <t>2012.11.29 06:06</t>
  </si>
  <si>
    <t>2012.11.30 22:02</t>
  </si>
  <si>
    <t>2012.11.30 22:38</t>
  </si>
  <si>
    <t>2012.11.30 17:55</t>
  </si>
  <si>
    <t>2012.11.30 17:58</t>
  </si>
  <si>
    <t>2012.11.30 17:11</t>
  </si>
  <si>
    <t>2012.11.30 17:24</t>
  </si>
  <si>
    <t>2012.11.30 15:31</t>
  </si>
  <si>
    <t>2012.11.30 15:53</t>
  </si>
  <si>
    <t>2012.11.30 03:47</t>
  </si>
  <si>
    <t>2012.11.30 04:47</t>
  </si>
  <si>
    <t>2012.11.29 14:22</t>
  </si>
  <si>
    <t>2012.12.05 11:55</t>
  </si>
  <si>
    <t>2012.12.05 18:42</t>
  </si>
  <si>
    <t>2012.12.03 02:30</t>
  </si>
  <si>
    <t>2012.12.05 04:40</t>
  </si>
  <si>
    <t>2012.12.06 19:24</t>
  </si>
  <si>
    <t>2012.12.06 23:54</t>
  </si>
  <si>
    <t>2012.12.06 09:21</t>
  </si>
  <si>
    <t>2012.12.06 10:17</t>
  </si>
  <si>
    <t>2012.12.06 02:06</t>
  </si>
  <si>
    <t>2012.12.06 02:30</t>
  </si>
  <si>
    <t>2012.12.07 10:20</t>
  </si>
  <si>
    <t>2012.12.07 15:30</t>
  </si>
  <si>
    <t>2012.12.07 08:03</t>
  </si>
  <si>
    <t>2012.12.07 09:08</t>
  </si>
  <si>
    <t>2012.12.10 10:34</t>
  </si>
  <si>
    <t>2012.12.10 16:34</t>
  </si>
  <si>
    <t>2012.12.10 06:45</t>
  </si>
  <si>
    <t>2012.12.10 09:04</t>
  </si>
  <si>
    <t>2012.12.11 02:53</t>
  </si>
  <si>
    <t>2012.12.11 10:47</t>
  </si>
  <si>
    <t>2012.12.13 19:18</t>
  </si>
  <si>
    <t>2012.12.13 22:40</t>
  </si>
  <si>
    <t>2012.12.13 11:18</t>
  </si>
  <si>
    <t>2012.12.13 14:01</t>
  </si>
  <si>
    <t>2012.12.14 14:39</t>
  </si>
  <si>
    <t>2012.12.14 19:02</t>
  </si>
  <si>
    <t>2012.12.14 12:35</t>
  </si>
  <si>
    <t>2012.12.14 13:27</t>
  </si>
  <si>
    <t>2012.12.14 11:00</t>
  </si>
  <si>
    <t>2012.12.14 11:11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</si>
</sst>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00"/>
    <numFmt numFmtId="177" formatCode="#,##0.00_ "/>
    <numFmt numFmtId="178" formatCode="0.0%"/>
    <numFmt numFmtId="179" formatCode="0_ "/>
    <numFmt numFmtId="180" formatCode="#,##0.00000"/>
    <numFmt numFmtId="181" formatCode="0_);[Red]\(0\)"/>
    <numFmt numFmtId="182" formatCode="0.000"/>
    <numFmt numFmtId="183" formatCode="0.00000_ "/>
    <numFmt numFmtId="184" formatCode="0.00_ "/>
    <numFmt numFmtId="185" formatCode="0.00_);[Red]\(0.00\)"/>
    <numFmt numFmtId="186" formatCode="0.0_);[Red]\(0.0\)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24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4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16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 wrapText="1"/>
    </xf>
    <xf numFmtId="179" fontId="0" fillId="0" borderId="0" xfId="0" applyNumberFormat="1">
      <alignment vertical="center"/>
    </xf>
    <xf numFmtId="0" fontId="6" fillId="0" borderId="0" xfId="0" applyFont="1" applyAlignment="1">
      <alignment horizontal="right" vertical="center"/>
    </xf>
    <xf numFmtId="4" fontId="0" fillId="0" borderId="0" xfId="0" applyNumberForma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5" borderId="2" xfId="0" applyNumberFormat="1" applyFill="1" applyBorder="1" applyAlignment="1">
      <alignment horizontal="center" vertical="center"/>
    </xf>
    <xf numFmtId="177" fontId="5" fillId="4" borderId="7" xfId="0" applyNumberFormat="1" applyFont="1" applyFill="1" applyBorder="1">
      <alignment vertical="center"/>
    </xf>
    <xf numFmtId="0" fontId="3" fillId="0" borderId="0" xfId="0" applyFont="1">
      <alignment vertical="center"/>
    </xf>
    <xf numFmtId="2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80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>
      <alignment vertical="center"/>
    </xf>
    <xf numFmtId="181" fontId="0" fillId="0" borderId="6" xfId="0" applyNumberFormat="1" applyBorder="1" applyAlignment="1">
      <alignment horizontal="center" vertical="center"/>
    </xf>
    <xf numFmtId="182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 wrapText="1"/>
    </xf>
    <xf numFmtId="4" fontId="0" fillId="7" borderId="1" xfId="0" applyNumberFormat="1" applyFill="1" applyBorder="1" applyAlignment="1">
      <alignment horizontal="right" vertical="center" wrapText="1"/>
    </xf>
    <xf numFmtId="176" fontId="0" fillId="7" borderId="1" xfId="0" applyNumberFormat="1" applyFill="1" applyBorder="1" applyAlignment="1">
      <alignment horizontal="right" vertical="center" wrapText="1"/>
    </xf>
    <xf numFmtId="22" fontId="0" fillId="7" borderId="1" xfId="0" applyNumberFormat="1" applyFill="1" applyBorder="1" applyAlignment="1">
      <alignment horizontal="right" vertical="center"/>
    </xf>
    <xf numFmtId="180" fontId="0" fillId="7" borderId="1" xfId="0" applyNumberFormat="1" applyFill="1" applyBorder="1" applyAlignment="1">
      <alignment horizontal="right" vertical="center" wrapText="1"/>
    </xf>
    <xf numFmtId="3" fontId="0" fillId="7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22" fontId="0" fillId="0" borderId="1" xfId="0" applyNumberFormat="1" applyBorder="1" applyAlignment="1">
      <alignment horizontal="right" vertical="center"/>
    </xf>
    <xf numFmtId="183" fontId="0" fillId="0" borderId="0" xfId="0" applyNumberFormat="1">
      <alignment vertical="center"/>
    </xf>
    <xf numFmtId="183" fontId="0" fillId="2" borderId="0" xfId="0" applyNumberFormat="1" applyFill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7" fontId="7" fillId="6" borderId="21" xfId="0" applyNumberFormat="1" applyFont="1" applyFill="1" applyBorder="1" applyAlignment="1">
      <alignment horizontal="center" vertical="center" wrapText="1"/>
    </xf>
    <xf numFmtId="0" fontId="0" fillId="0" borderId="22" xfId="0" applyBorder="1">
      <alignment vertical="center"/>
    </xf>
    <xf numFmtId="183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 wrapText="1"/>
    </xf>
    <xf numFmtId="184" fontId="7" fillId="0" borderId="6" xfId="0" applyNumberFormat="1" applyFont="1" applyBorder="1">
      <alignment vertical="center"/>
    </xf>
    <xf numFmtId="184" fontId="7" fillId="0" borderId="7" xfId="0" applyNumberFormat="1" applyFont="1" applyBorder="1">
      <alignment vertical="center"/>
    </xf>
    <xf numFmtId="0" fontId="2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>
      <alignment vertical="center"/>
    </xf>
    <xf numFmtId="185" fontId="0" fillId="0" borderId="0" xfId="0" applyNumberFormat="1">
      <alignment vertical="center"/>
    </xf>
    <xf numFmtId="0" fontId="24" fillId="0" borderId="23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29" xfId="0" applyNumberFormat="1" applyFont="1" applyBorder="1">
      <alignment vertical="center"/>
    </xf>
    <xf numFmtId="0" fontId="0" fillId="0" borderId="30" xfId="0" applyFill="1" applyBorder="1">
      <alignment vertical="center"/>
    </xf>
    <xf numFmtId="184" fontId="7" fillId="0" borderId="31" xfId="0" applyNumberFormat="1" applyFont="1" applyBorder="1">
      <alignment vertical="center"/>
    </xf>
    <xf numFmtId="177" fontId="7" fillId="6" borderId="33" xfId="0" applyNumberFormat="1" applyFont="1" applyFill="1" applyBorder="1" applyAlignment="1">
      <alignment horizontal="center" vertical="center" wrapText="1"/>
    </xf>
    <xf numFmtId="177" fontId="7" fillId="6" borderId="34" xfId="0" applyNumberFormat="1" applyFont="1" applyFill="1" applyBorder="1" applyAlignment="1">
      <alignment horizontal="center" vertical="center" wrapText="1"/>
    </xf>
    <xf numFmtId="177" fontId="7" fillId="6" borderId="35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6" xfId="0" applyBorder="1">
      <alignment vertical="center"/>
    </xf>
    <xf numFmtId="184" fontId="7" fillId="6" borderId="35" xfId="0" applyNumberFormat="1" applyFont="1" applyFill="1" applyBorder="1" applyAlignment="1">
      <alignment horizontal="center" vertical="center" wrapText="1"/>
    </xf>
    <xf numFmtId="186" fontId="0" fillId="0" borderId="0" xfId="0" applyNumberFormat="1">
      <alignment vertical="center"/>
    </xf>
    <xf numFmtId="186" fontId="0" fillId="0" borderId="0" xfId="0" applyNumberFormat="1" applyAlignment="1">
      <alignment horizontal="center" vertical="center"/>
    </xf>
    <xf numFmtId="186" fontId="7" fillId="6" borderId="34" xfId="0" applyNumberFormat="1" applyFont="1" applyFill="1" applyBorder="1" applyAlignment="1">
      <alignment horizontal="center" vertical="center" wrapText="1"/>
    </xf>
    <xf numFmtId="186" fontId="5" fillId="4" borderId="2" xfId="0" applyNumberFormat="1" applyFont="1" applyFill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4" fillId="39" borderId="0" xfId="0" applyFont="1" applyFill="1" applyAlignment="1">
      <alignment horizontal="center" vertical="center"/>
    </xf>
    <xf numFmtId="0" fontId="24" fillId="39" borderId="2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57">
    <cellStyle name="20% - アクセント 1" xfId="18" builtinId="30" customBuiltin="1"/>
    <cellStyle name="20% - アクセント 1 2" xfId="45"/>
    <cellStyle name="20% - アクセント 2" xfId="22" builtinId="34" customBuiltin="1"/>
    <cellStyle name="20% - アクセント 2 2" xfId="47"/>
    <cellStyle name="20% - アクセント 3" xfId="26" builtinId="38" customBuiltin="1"/>
    <cellStyle name="20% - アクセント 3 2" xfId="49"/>
    <cellStyle name="20% - アクセント 4" xfId="30" builtinId="42" customBuiltin="1"/>
    <cellStyle name="20% - アクセント 4 2" xfId="51"/>
    <cellStyle name="20% - アクセント 5" xfId="34" builtinId="46" customBuiltin="1"/>
    <cellStyle name="20% - アクセント 5 2" xfId="53"/>
    <cellStyle name="20% - アクセント 6" xfId="38" builtinId="50" customBuiltin="1"/>
    <cellStyle name="20% - アクセント 6 2" xfId="55"/>
    <cellStyle name="40% - アクセント 1" xfId="19" builtinId="31" customBuiltin="1"/>
    <cellStyle name="40% - アクセント 1 2" xfId="46"/>
    <cellStyle name="40% - アクセント 2" xfId="23" builtinId="35" customBuiltin="1"/>
    <cellStyle name="40% - アクセント 2 2" xfId="48"/>
    <cellStyle name="40% - アクセント 3" xfId="27" builtinId="39" customBuiltin="1"/>
    <cellStyle name="40% - アクセント 3 2" xfId="50"/>
    <cellStyle name="40% - アクセント 4" xfId="31" builtinId="43" customBuiltin="1"/>
    <cellStyle name="40% - アクセント 4 2" xfId="52"/>
    <cellStyle name="40% - アクセント 5" xfId="35" builtinId="47" customBuiltin="1"/>
    <cellStyle name="40% - アクセント 5 2" xfId="54"/>
    <cellStyle name="40% - アクセント 6" xfId="39" builtinId="51" customBuiltin="1"/>
    <cellStyle name="40% - アクセント 6 2" xfId="56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メモ 3" xfId="44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pane ySplit="5" topLeftCell="A6" activePane="bottomLeft" state="frozen"/>
      <selection pane="bottomLeft" activeCell="K19" sqref="K19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L3" s="23">
        <f>COUNT(E6:E1986)</f>
        <v>6</v>
      </c>
      <c r="M3" s="10">
        <f>L3-N3</f>
        <v>6</v>
      </c>
      <c r="N3" s="10">
        <v>0</v>
      </c>
      <c r="O3" s="11">
        <f>M3/L3</f>
        <v>1</v>
      </c>
      <c r="P3" s="22">
        <f>SUM(L6:L1986)</f>
        <v>24.100000000000144</v>
      </c>
      <c r="Q3" s="12">
        <f>SUM(M6:M1986)</f>
        <v>25.17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24</v>
      </c>
      <c r="B6" s="15" t="s">
        <v>19</v>
      </c>
      <c r="C6" s="16">
        <v>0.1</v>
      </c>
      <c r="D6" s="15" t="s">
        <v>18</v>
      </c>
      <c r="E6" s="17">
        <v>1.36429</v>
      </c>
      <c r="F6" s="17">
        <v>0</v>
      </c>
      <c r="G6" s="17">
        <v>0</v>
      </c>
      <c r="H6" s="14" t="s">
        <v>25</v>
      </c>
      <c r="I6" s="17">
        <v>1.3648</v>
      </c>
      <c r="J6" s="18">
        <f t="shared" ref="J6" si="0">I6-E6</f>
        <v>5.1000000000001044E-4</v>
      </c>
      <c r="K6" s="19">
        <f t="shared" ref="K6" si="1">J6*100000</f>
        <v>51.000000000001044</v>
      </c>
      <c r="L6" s="16">
        <f t="shared" ref="L6" si="2">K6*C6</f>
        <v>5.1000000000001044</v>
      </c>
      <c r="M6" s="16">
        <v>5.0999999999999996</v>
      </c>
      <c r="N6" s="13">
        <v>20110131</v>
      </c>
    </row>
    <row r="7" spans="1:17">
      <c r="A7" s="25" t="s">
        <v>26</v>
      </c>
      <c r="B7" s="15" t="s">
        <v>19</v>
      </c>
      <c r="C7" s="16">
        <v>0.1</v>
      </c>
      <c r="D7" s="15" t="s">
        <v>18</v>
      </c>
      <c r="E7" s="17">
        <v>1.3639300000000001</v>
      </c>
      <c r="F7" s="17">
        <v>0</v>
      </c>
      <c r="G7" s="17">
        <v>0</v>
      </c>
      <c r="H7" s="14" t="s">
        <v>25</v>
      </c>
      <c r="I7" s="17">
        <v>1.36486</v>
      </c>
      <c r="J7" s="18">
        <f t="shared" ref="J7:J11" si="3">I7-E7</f>
        <v>9.2999999999987537E-4</v>
      </c>
      <c r="K7" s="19">
        <f t="shared" ref="K7:K9" si="4">J7*100000</f>
        <v>92.999999999987537</v>
      </c>
      <c r="L7" s="16">
        <f t="shared" ref="L7:L11" si="5">K7*C7</f>
        <v>9.2999999999987537</v>
      </c>
      <c r="M7" s="16">
        <v>9.3000000000000007</v>
      </c>
      <c r="N7" s="5"/>
      <c r="O7" s="6"/>
      <c r="P7" s="6"/>
    </row>
    <row r="8" spans="1:17">
      <c r="A8" s="25" t="s">
        <v>27</v>
      </c>
      <c r="B8" s="15" t="s">
        <v>19</v>
      </c>
      <c r="C8" s="16">
        <v>0.1</v>
      </c>
      <c r="D8" s="15" t="s">
        <v>18</v>
      </c>
      <c r="E8" s="17">
        <v>1.36097</v>
      </c>
      <c r="F8" s="17">
        <v>0</v>
      </c>
      <c r="G8" s="17">
        <v>0</v>
      </c>
      <c r="H8" s="14" t="s">
        <v>28</v>
      </c>
      <c r="I8" s="17">
        <v>1.3605400000000001</v>
      </c>
      <c r="J8" s="18">
        <f t="shared" si="3"/>
        <v>-4.2999999999993044E-4</v>
      </c>
      <c r="K8" s="19">
        <f t="shared" si="4"/>
        <v>-42.999999999993044</v>
      </c>
      <c r="L8" s="16">
        <f t="shared" si="5"/>
        <v>-4.2999999999993044</v>
      </c>
      <c r="M8" s="16">
        <v>-4.3</v>
      </c>
      <c r="N8" s="13"/>
      <c r="O8" s="6"/>
      <c r="P8" s="6"/>
    </row>
    <row r="9" spans="1:17">
      <c r="A9" s="25" t="s">
        <v>29</v>
      </c>
      <c r="B9" s="15" t="s">
        <v>19</v>
      </c>
      <c r="C9" s="16">
        <v>0.1</v>
      </c>
      <c r="D9" s="15" t="s">
        <v>18</v>
      </c>
      <c r="E9" s="17">
        <v>1.3597399999999999</v>
      </c>
      <c r="F9" s="17">
        <v>0</v>
      </c>
      <c r="G9" s="17">
        <v>0</v>
      </c>
      <c r="H9" s="14" t="s">
        <v>28</v>
      </c>
      <c r="I9" s="17">
        <v>1.3606199999999999</v>
      </c>
      <c r="J9" s="18">
        <f t="shared" si="3"/>
        <v>8.799999999999919E-4</v>
      </c>
      <c r="K9" s="19">
        <f t="shared" si="4"/>
        <v>87.99999999999919</v>
      </c>
      <c r="L9" s="16">
        <f t="shared" si="5"/>
        <v>8.799999999999919</v>
      </c>
      <c r="M9" s="16">
        <v>8.8000000000000007</v>
      </c>
      <c r="N9" s="5"/>
      <c r="O9" s="6"/>
      <c r="P9" s="6"/>
    </row>
    <row r="10" spans="1:17">
      <c r="A10" s="25" t="s">
        <v>30</v>
      </c>
      <c r="B10" s="15" t="s">
        <v>19</v>
      </c>
      <c r="C10" s="16">
        <v>0.1</v>
      </c>
      <c r="D10" s="15" t="s">
        <v>22</v>
      </c>
      <c r="E10" s="24">
        <v>82.998000000000005</v>
      </c>
      <c r="F10" s="24">
        <v>0</v>
      </c>
      <c r="G10" s="24">
        <v>0</v>
      </c>
      <c r="H10" s="14" t="s">
        <v>31</v>
      </c>
      <c r="I10" s="24">
        <v>82.995000000000005</v>
      </c>
      <c r="J10" s="18">
        <f t="shared" si="3"/>
        <v>-3.0000000000001137E-3</v>
      </c>
      <c r="K10" s="19">
        <f>J10*1000</f>
        <v>-3.0000000000001137</v>
      </c>
      <c r="L10" s="16">
        <f t="shared" si="5"/>
        <v>-0.30000000000001137</v>
      </c>
      <c r="M10" s="16">
        <v>-0.36</v>
      </c>
      <c r="N10" s="13"/>
      <c r="O10" s="6"/>
      <c r="P10" s="6"/>
    </row>
    <row r="11" spans="1:17">
      <c r="A11" s="25" t="s">
        <v>32</v>
      </c>
      <c r="B11" s="15" t="s">
        <v>19</v>
      </c>
      <c r="C11" s="16">
        <v>0.1</v>
      </c>
      <c r="D11" s="15" t="s">
        <v>22</v>
      </c>
      <c r="E11" s="24">
        <v>82.94</v>
      </c>
      <c r="F11" s="24">
        <v>0</v>
      </c>
      <c r="G11" s="24">
        <v>0</v>
      </c>
      <c r="H11" s="14" t="s">
        <v>31</v>
      </c>
      <c r="I11" s="24">
        <v>82.995000000000005</v>
      </c>
      <c r="J11" s="18">
        <f t="shared" si="3"/>
        <v>5.5000000000006821E-2</v>
      </c>
      <c r="K11" s="19">
        <f>J11*1000</f>
        <v>55.000000000006821</v>
      </c>
      <c r="L11" s="16">
        <f t="shared" si="5"/>
        <v>5.5000000000006821</v>
      </c>
      <c r="M11" s="16">
        <v>6.63</v>
      </c>
      <c r="N11" s="5" t="s">
        <v>20</v>
      </c>
      <c r="O11" s="6">
        <f>SUM(L6:L11)</f>
        <v>24.100000000000144</v>
      </c>
      <c r="P11" s="6">
        <f>SUM(M6:M11)</f>
        <v>25.17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1"/>
  <sheetViews>
    <sheetView showGridLines="0" topLeftCell="L1" workbookViewId="0">
      <pane ySplit="7" topLeftCell="A11" activePane="bottomLeft" state="frozen"/>
      <selection pane="bottomLeft" activeCell="S17" sqref="S17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COUNT(E8:E1681)</f>
        <v>40</v>
      </c>
      <c r="M3" s="10">
        <f>L3-N3</f>
        <v>38</v>
      </c>
      <c r="N3" s="10">
        <f>COUNTIF(M8:M381,"&lt;0")</f>
        <v>2</v>
      </c>
      <c r="O3" s="11">
        <f>M3/L3</f>
        <v>0.95</v>
      </c>
      <c r="P3" s="80">
        <f>SUM(L8:L1681)</f>
        <v>200.19999999999953</v>
      </c>
      <c r="Q3" s="12">
        <f>SUM(M8:M1681)</f>
        <v>253.79000000000011</v>
      </c>
      <c r="R3" s="68">
        <f>SUM(Q8:Q187)</f>
        <v>12.500000000000002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'6月 '!P6+'7月 '!P3</f>
        <v>642.00000000000591</v>
      </c>
      <c r="Q6" s="76">
        <f>'6月 '!Q6+'7月 '!Q3</f>
        <v>804.50000000000011</v>
      </c>
      <c r="R6" s="70">
        <f>'6月 '!R6+'7月 '!R3</f>
        <v>296.67999999999995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259</v>
      </c>
      <c r="B8" s="15" t="s">
        <v>19</v>
      </c>
      <c r="C8" s="16">
        <v>0.1</v>
      </c>
      <c r="D8" s="15" t="s">
        <v>192</v>
      </c>
      <c r="E8" s="24">
        <v>81.510999999999996</v>
      </c>
      <c r="F8" s="24">
        <v>0</v>
      </c>
      <c r="G8" s="24">
        <v>81.561000000000007</v>
      </c>
      <c r="H8" s="14" t="s">
        <v>260</v>
      </c>
      <c r="I8" s="24">
        <v>81.561000000000007</v>
      </c>
      <c r="J8" s="45">
        <f t="shared" ref="J8:J9" si="0">IF(B8="buy",I8-E8,E8-I8)</f>
        <v>5.0000000000011369E-2</v>
      </c>
      <c r="K8" s="46">
        <f t="shared" ref="K8:K9" si="1">IF(OR(D8="usdjpy",D8="gbpjpy",D8="audjpy",D8="eurjpy"),J8*1000,J8*100000)</f>
        <v>50.000000000011369</v>
      </c>
      <c r="L8" s="16">
        <f t="shared" ref="L8:L9" si="2">K8*C8</f>
        <v>5.0000000000011369</v>
      </c>
      <c r="M8" s="16">
        <v>6.29</v>
      </c>
      <c r="N8" s="49">
        <v>20120702</v>
      </c>
      <c r="O8" s="77"/>
      <c r="Q8" s="64"/>
    </row>
    <row r="9" spans="1:19">
      <c r="A9" s="14" t="s">
        <v>261</v>
      </c>
      <c r="B9" s="15" t="s">
        <v>19</v>
      </c>
      <c r="C9" s="16">
        <v>0.1</v>
      </c>
      <c r="D9" s="15" t="s">
        <v>192</v>
      </c>
      <c r="E9" s="24">
        <v>81.682000000000002</v>
      </c>
      <c r="F9" s="24">
        <v>0</v>
      </c>
      <c r="G9" s="24">
        <v>81.731999999999999</v>
      </c>
      <c r="H9" s="14" t="s">
        <v>262</v>
      </c>
      <c r="I9" s="24">
        <v>81.731999999999999</v>
      </c>
      <c r="J9" s="45">
        <f t="shared" si="0"/>
        <v>4.9999999999997158E-2</v>
      </c>
      <c r="K9" s="46">
        <f t="shared" si="1"/>
        <v>49.999999999997158</v>
      </c>
      <c r="L9" s="16">
        <f t="shared" si="2"/>
        <v>4.9999999999997158</v>
      </c>
      <c r="M9" s="16">
        <v>6.27</v>
      </c>
      <c r="N9" s="5" t="s">
        <v>20</v>
      </c>
      <c r="O9" s="77">
        <f>SUM(L8:L9)</f>
        <v>10.000000000000853</v>
      </c>
      <c r="P9" s="6">
        <f>SUM(M8:M9)</f>
        <v>12.559999999999999</v>
      </c>
      <c r="Q9" s="64">
        <v>0</v>
      </c>
    </row>
    <row r="10" spans="1:19">
      <c r="A10" s="14" t="s">
        <v>263</v>
      </c>
      <c r="B10" s="15" t="s">
        <v>19</v>
      </c>
      <c r="C10" s="16">
        <v>0.1</v>
      </c>
      <c r="D10" s="15" t="s">
        <v>192</v>
      </c>
      <c r="E10" s="24">
        <v>81.813000000000002</v>
      </c>
      <c r="F10" s="24">
        <v>0</v>
      </c>
      <c r="G10" s="24">
        <v>81.863</v>
      </c>
      <c r="H10" s="14" t="s">
        <v>264</v>
      </c>
      <c r="I10" s="24">
        <v>81.863</v>
      </c>
      <c r="J10" s="45">
        <f t="shared" ref="J10:J11" si="3">IF(B10="buy",I10-E10,E10-I10)</f>
        <v>4.9999999999997158E-2</v>
      </c>
      <c r="K10" s="46">
        <f t="shared" ref="K10:K11" si="4">IF(OR(D10="usdjpy",D10="gbpjpy",D10="audjpy",D10="eurjpy"),J10*1000,J10*100000)</f>
        <v>49.999999999997158</v>
      </c>
      <c r="L10" s="16">
        <f t="shared" ref="L10:L11" si="5">K10*C10</f>
        <v>4.9999999999997158</v>
      </c>
      <c r="M10" s="16">
        <v>6.27</v>
      </c>
      <c r="N10" s="49">
        <v>20120703</v>
      </c>
      <c r="O10" s="77"/>
      <c r="Q10" s="64"/>
    </row>
    <row r="11" spans="1:19">
      <c r="A11" s="14" t="s">
        <v>265</v>
      </c>
      <c r="B11" s="15" t="s">
        <v>19</v>
      </c>
      <c r="C11" s="16">
        <v>0.1</v>
      </c>
      <c r="D11" s="15" t="s">
        <v>192</v>
      </c>
      <c r="E11" s="24">
        <v>81.316000000000003</v>
      </c>
      <c r="F11" s="24">
        <v>0</v>
      </c>
      <c r="G11" s="24">
        <v>81.366</v>
      </c>
      <c r="H11" s="14" t="s">
        <v>266</v>
      </c>
      <c r="I11" s="24">
        <v>81.366</v>
      </c>
      <c r="J11" s="45">
        <f t="shared" si="3"/>
        <v>4.9999999999997158E-2</v>
      </c>
      <c r="K11" s="46">
        <f t="shared" si="4"/>
        <v>49.999999999997158</v>
      </c>
      <c r="L11" s="16">
        <f t="shared" si="5"/>
        <v>4.9999999999997158</v>
      </c>
      <c r="M11" s="16">
        <v>6.3</v>
      </c>
      <c r="N11" s="5" t="s">
        <v>20</v>
      </c>
      <c r="O11" s="77">
        <f>SUM(L10:L11)</f>
        <v>9.9999999999994316</v>
      </c>
      <c r="P11" s="6">
        <f>SUM(M10:M11)</f>
        <v>12.57</v>
      </c>
      <c r="Q11" s="64">
        <v>0</v>
      </c>
    </row>
    <row r="12" spans="1:19">
      <c r="A12" s="14" t="s">
        <v>267</v>
      </c>
      <c r="B12" s="15" t="s">
        <v>19</v>
      </c>
      <c r="C12" s="16">
        <v>0.1</v>
      </c>
      <c r="D12" s="15" t="s">
        <v>192</v>
      </c>
      <c r="E12" s="24">
        <v>81.981999999999999</v>
      </c>
      <c r="F12" s="24">
        <v>0</v>
      </c>
      <c r="G12" s="24">
        <v>82.031999999999996</v>
      </c>
      <c r="H12" s="14" t="s">
        <v>268</v>
      </c>
      <c r="I12" s="24">
        <v>82.031999999999996</v>
      </c>
      <c r="J12" s="45">
        <f t="shared" ref="J12:J15" si="6">IF(B12="buy",I12-E12,E12-I12)</f>
        <v>4.9999999999997158E-2</v>
      </c>
      <c r="K12" s="46">
        <f t="shared" ref="K12:K15" si="7">IF(OR(D12="usdjpy",D12="gbpjpy",D12="audjpy",D12="eurjpy"),J12*1000,J12*100000)</f>
        <v>49.999999999997158</v>
      </c>
      <c r="L12" s="16">
        <f t="shared" ref="L12:L15" si="8">K12*C12</f>
        <v>4.9999999999997158</v>
      </c>
      <c r="M12" s="16">
        <v>6.26</v>
      </c>
      <c r="N12" s="49">
        <v>20120704</v>
      </c>
      <c r="O12" s="77"/>
      <c r="P12" s="6"/>
      <c r="Q12" s="64"/>
    </row>
    <row r="13" spans="1:19">
      <c r="A13" s="14" t="s">
        <v>269</v>
      </c>
      <c r="B13" s="15" t="s">
        <v>19</v>
      </c>
      <c r="C13" s="16">
        <v>0.1</v>
      </c>
      <c r="D13" s="15" t="s">
        <v>192</v>
      </c>
      <c r="E13" s="24">
        <v>82</v>
      </c>
      <c r="F13" s="24">
        <v>0</v>
      </c>
      <c r="G13" s="24">
        <v>82.05</v>
      </c>
      <c r="H13" s="14" t="s">
        <v>270</v>
      </c>
      <c r="I13" s="24">
        <v>82.05</v>
      </c>
      <c r="J13" s="45">
        <f t="shared" si="6"/>
        <v>4.9999999999997158E-2</v>
      </c>
      <c r="K13" s="46">
        <f t="shared" si="7"/>
        <v>49.999999999997158</v>
      </c>
      <c r="L13" s="16">
        <f t="shared" si="8"/>
        <v>4.9999999999997158</v>
      </c>
      <c r="M13" s="16">
        <v>6.27</v>
      </c>
      <c r="O13" s="77"/>
    </row>
    <row r="14" spans="1:19">
      <c r="A14" s="14" t="s">
        <v>271</v>
      </c>
      <c r="B14" s="15" t="s">
        <v>19</v>
      </c>
      <c r="C14" s="16">
        <v>0.1</v>
      </c>
      <c r="D14" s="15" t="s">
        <v>192</v>
      </c>
      <c r="E14" s="24">
        <v>82.012</v>
      </c>
      <c r="F14" s="24">
        <v>0</v>
      </c>
      <c r="G14" s="24">
        <v>82.061999999999998</v>
      </c>
      <c r="H14" s="14" t="s">
        <v>272</v>
      </c>
      <c r="I14" s="24">
        <v>82.061999999999998</v>
      </c>
      <c r="J14" s="45">
        <f t="shared" si="6"/>
        <v>4.9999999999997158E-2</v>
      </c>
      <c r="K14" s="46">
        <f t="shared" si="7"/>
        <v>49.999999999997158</v>
      </c>
      <c r="L14" s="16">
        <f t="shared" si="8"/>
        <v>4.9999999999997158</v>
      </c>
      <c r="M14" s="16">
        <v>6.26</v>
      </c>
      <c r="O14" s="77"/>
      <c r="Q14" s="62"/>
    </row>
    <row r="15" spans="1:19">
      <c r="A15" s="14" t="s">
        <v>273</v>
      </c>
      <c r="B15" s="15" t="s">
        <v>19</v>
      </c>
      <c r="C15" s="16">
        <v>0.1</v>
      </c>
      <c r="D15" s="15" t="s">
        <v>192</v>
      </c>
      <c r="E15" s="24">
        <v>82.063000000000002</v>
      </c>
      <c r="F15" s="24">
        <v>0</v>
      </c>
      <c r="G15" s="24">
        <v>82.113</v>
      </c>
      <c r="H15" s="14" t="s">
        <v>274</v>
      </c>
      <c r="I15" s="24">
        <v>82.113</v>
      </c>
      <c r="J15" s="45">
        <f t="shared" si="6"/>
        <v>4.9999999999997158E-2</v>
      </c>
      <c r="K15" s="46">
        <f t="shared" si="7"/>
        <v>49.999999999997158</v>
      </c>
      <c r="L15" s="16">
        <f t="shared" si="8"/>
        <v>4.9999999999997158</v>
      </c>
      <c r="M15" s="16">
        <v>6.26</v>
      </c>
      <c r="N15" s="5" t="s">
        <v>20</v>
      </c>
      <c r="O15" s="77">
        <f>SUM(L12:L15)</f>
        <v>19.999999999998863</v>
      </c>
      <c r="P15" s="6">
        <f>SUM(M12:M15)</f>
        <v>25.049999999999997</v>
      </c>
      <c r="Q15" s="64">
        <v>0</v>
      </c>
    </row>
    <row r="16" spans="1:19">
      <c r="A16" s="14" t="s">
        <v>275</v>
      </c>
      <c r="B16" s="15" t="s">
        <v>19</v>
      </c>
      <c r="C16" s="16">
        <v>0.1</v>
      </c>
      <c r="D16" s="15" t="s">
        <v>192</v>
      </c>
      <c r="E16" s="24">
        <v>81.983999999999995</v>
      </c>
      <c r="F16" s="24">
        <v>0</v>
      </c>
      <c r="G16" s="24">
        <v>82.034000000000006</v>
      </c>
      <c r="H16" s="14" t="s">
        <v>276</v>
      </c>
      <c r="I16" s="24">
        <v>82.034000000000006</v>
      </c>
      <c r="J16" s="45">
        <f t="shared" ref="J16" si="9">IF(B16="buy",I16-E16,E16-I16)</f>
        <v>5.0000000000011369E-2</v>
      </c>
      <c r="K16" s="46">
        <f t="shared" ref="K16" si="10">IF(OR(D16="usdjpy",D16="gbpjpy",D16="audjpy",D16="eurjpy"),J16*1000,J16*100000)</f>
        <v>50.000000000011369</v>
      </c>
      <c r="L16" s="16">
        <f t="shared" ref="L16" si="11">K16*C16</f>
        <v>5.0000000000011369</v>
      </c>
      <c r="M16" s="16">
        <v>6.28</v>
      </c>
      <c r="N16" s="49">
        <v>20120705</v>
      </c>
      <c r="O16" s="77"/>
      <c r="Q16" s="64"/>
    </row>
    <row r="17" spans="1:17">
      <c r="A17" s="14" t="s">
        <v>277</v>
      </c>
      <c r="B17" s="15" t="s">
        <v>19</v>
      </c>
      <c r="C17" s="16">
        <v>0.1</v>
      </c>
      <c r="D17" s="15" t="s">
        <v>192</v>
      </c>
      <c r="E17" s="24">
        <v>82.022000000000006</v>
      </c>
      <c r="F17" s="24">
        <v>0</v>
      </c>
      <c r="G17" s="24">
        <v>82.072000000000003</v>
      </c>
      <c r="H17" s="14" t="s">
        <v>278</v>
      </c>
      <c r="I17" s="24">
        <v>82.072000000000003</v>
      </c>
      <c r="J17" s="45">
        <f t="shared" ref="J17" si="12">IF(B17="buy",I17-E17,E17-I17)</f>
        <v>4.9999999999997158E-2</v>
      </c>
      <c r="K17" s="46">
        <f t="shared" ref="K17" si="13">IF(OR(D17="usdjpy",D17="gbpjpy",D17="audjpy",D17="eurjpy"),J17*1000,J17*100000)</f>
        <v>49.999999999997158</v>
      </c>
      <c r="L17" s="16">
        <f t="shared" ref="L17" si="14">K17*C17</f>
        <v>4.9999999999997158</v>
      </c>
      <c r="M17" s="16">
        <v>6.25</v>
      </c>
      <c r="N17" s="5" t="s">
        <v>20</v>
      </c>
      <c r="O17" s="77">
        <f>SUM(L16:L17)</f>
        <v>10.000000000000853</v>
      </c>
      <c r="P17" s="6">
        <f>SUM(M16:M17)</f>
        <v>12.530000000000001</v>
      </c>
      <c r="Q17" s="64">
        <v>0</v>
      </c>
    </row>
    <row r="18" spans="1:17">
      <c r="A18" s="14" t="s">
        <v>279</v>
      </c>
      <c r="B18" s="15" t="s">
        <v>19</v>
      </c>
      <c r="C18" s="16">
        <v>0.1</v>
      </c>
      <c r="D18" s="15" t="s">
        <v>192</v>
      </c>
      <c r="E18" s="24">
        <v>81.209000000000003</v>
      </c>
      <c r="F18" s="24">
        <v>0</v>
      </c>
      <c r="G18" s="24">
        <v>81.760000000000005</v>
      </c>
      <c r="H18" s="14" t="s">
        <v>280</v>
      </c>
      <c r="I18" s="24">
        <v>81.760000000000005</v>
      </c>
      <c r="J18" s="45">
        <f t="shared" ref="J18:J19" si="15">IF(B18="buy",I18-E18,E18-I18)</f>
        <v>0.55100000000000193</v>
      </c>
      <c r="K18" s="46">
        <f t="shared" ref="K18:K19" si="16">IF(OR(D18="usdjpy",D18="gbpjpy",D18="audjpy",D18="eurjpy"),J18*1000,J18*100000)</f>
        <v>551.00000000000193</v>
      </c>
      <c r="L18" s="16">
        <f t="shared" ref="L18:L19" si="17">K18*C18</f>
        <v>55.100000000000193</v>
      </c>
      <c r="M18" s="16">
        <v>69.14</v>
      </c>
      <c r="N18" s="49">
        <v>20120711</v>
      </c>
      <c r="O18" s="77"/>
      <c r="Q18" s="64">
        <v>2.7</v>
      </c>
    </row>
    <row r="19" spans="1:17">
      <c r="A19" s="14" t="s">
        <v>281</v>
      </c>
      <c r="B19" s="15" t="s">
        <v>19</v>
      </c>
      <c r="C19" s="16">
        <v>0.1</v>
      </c>
      <c r="D19" s="15" t="s">
        <v>192</v>
      </c>
      <c r="E19" s="24">
        <v>82.21</v>
      </c>
      <c r="F19" s="24">
        <v>0</v>
      </c>
      <c r="G19" s="24">
        <v>81.760000000000005</v>
      </c>
      <c r="H19" s="14" t="s">
        <v>280</v>
      </c>
      <c r="I19" s="24">
        <v>81.760000000000005</v>
      </c>
      <c r="J19" s="45">
        <f t="shared" si="15"/>
        <v>-0.44999999999998863</v>
      </c>
      <c r="K19" s="46">
        <f t="shared" si="16"/>
        <v>-449.99999999998863</v>
      </c>
      <c r="L19" s="16">
        <f t="shared" si="17"/>
        <v>-44.999999999998863</v>
      </c>
      <c r="M19" s="16">
        <v>-56.47</v>
      </c>
      <c r="N19" s="5" t="s">
        <v>20</v>
      </c>
      <c r="O19" s="77">
        <f>SUM(L18:L19)</f>
        <v>10.10000000000133</v>
      </c>
      <c r="P19" s="6">
        <f>SUM(M18:M19)</f>
        <v>12.670000000000002</v>
      </c>
      <c r="Q19" s="64">
        <v>2.7</v>
      </c>
    </row>
    <row r="20" spans="1:17">
      <c r="A20" s="14" t="s">
        <v>283</v>
      </c>
      <c r="B20" s="15" t="s">
        <v>19</v>
      </c>
      <c r="C20" s="16">
        <v>0.1</v>
      </c>
      <c r="D20" s="15" t="s">
        <v>192</v>
      </c>
      <c r="E20" s="24">
        <v>81.332999999999998</v>
      </c>
      <c r="F20" s="24">
        <v>0</v>
      </c>
      <c r="G20" s="24">
        <v>81.382999999999996</v>
      </c>
      <c r="H20" s="14" t="s">
        <v>282</v>
      </c>
      <c r="I20" s="24">
        <v>81.382999999999996</v>
      </c>
      <c r="J20" s="45">
        <f t="shared" ref="J20" si="18">IF(B20="buy",I20-E20,E20-I20)</f>
        <v>4.9999999999997158E-2</v>
      </c>
      <c r="K20" s="46">
        <f t="shared" ref="K20" si="19">IF(OR(D20="usdjpy",D20="gbpjpy",D20="audjpy",D20="eurjpy"),J20*1000,J20*100000)</f>
        <v>49.999999999997158</v>
      </c>
      <c r="L20" s="16">
        <f t="shared" ref="L20" si="20">K20*C20</f>
        <v>4.9999999999997158</v>
      </c>
      <c r="M20" s="16">
        <v>6.26</v>
      </c>
      <c r="N20" s="5">
        <v>20120712</v>
      </c>
      <c r="O20" s="77">
        <f>SUM(L20:L20)</f>
        <v>4.9999999999997158</v>
      </c>
      <c r="P20" s="6">
        <f>SUM(M20:M20)</f>
        <v>6.26</v>
      </c>
      <c r="Q20" s="64">
        <v>0</v>
      </c>
    </row>
    <row r="21" spans="1:17">
      <c r="A21" s="14" t="s">
        <v>284</v>
      </c>
      <c r="B21" s="15" t="s">
        <v>19</v>
      </c>
      <c r="C21" s="16">
        <v>0.1</v>
      </c>
      <c r="D21" s="15" t="s">
        <v>192</v>
      </c>
      <c r="E21" s="24">
        <v>81.031999999999996</v>
      </c>
      <c r="F21" s="24">
        <v>0</v>
      </c>
      <c r="G21" s="24">
        <v>81.081999999999994</v>
      </c>
      <c r="H21" s="14" t="s">
        <v>285</v>
      </c>
      <c r="I21" s="24">
        <v>81.081999999999994</v>
      </c>
      <c r="J21" s="45">
        <f t="shared" ref="J21" si="21">IF(B21="buy",I21-E21,E21-I21)</f>
        <v>4.9999999999997158E-2</v>
      </c>
      <c r="K21" s="46">
        <f t="shared" ref="K21" si="22">IF(OR(D21="usdjpy",D21="gbpjpy",D21="audjpy",D21="eurjpy"),J21*1000,J21*100000)</f>
        <v>49.999999999997158</v>
      </c>
      <c r="L21" s="16">
        <f t="shared" ref="L21" si="23">K21*C21</f>
        <v>4.9999999999997158</v>
      </c>
      <c r="M21" s="16">
        <v>6.31</v>
      </c>
      <c r="N21" s="5">
        <v>20120716</v>
      </c>
      <c r="O21" s="77">
        <f>SUM(L21:L21)</f>
        <v>4.9999999999997158</v>
      </c>
      <c r="P21" s="6">
        <f>SUM(M21:M21)</f>
        <v>6.31</v>
      </c>
      <c r="Q21" s="64">
        <v>1.81</v>
      </c>
    </row>
    <row r="22" spans="1:17">
      <c r="A22" s="14" t="s">
        <v>286</v>
      </c>
      <c r="B22" s="15" t="s">
        <v>19</v>
      </c>
      <c r="C22" s="16">
        <v>0.1</v>
      </c>
      <c r="D22" s="15" t="s">
        <v>192</v>
      </c>
      <c r="E22" s="24">
        <v>81.241</v>
      </c>
      <c r="F22" s="24">
        <v>0</v>
      </c>
      <c r="G22" s="24">
        <v>81.290999999999997</v>
      </c>
      <c r="H22" s="14" t="s">
        <v>287</v>
      </c>
      <c r="I22" s="24">
        <v>81.290999999999997</v>
      </c>
      <c r="J22" s="45">
        <f t="shared" ref="J22:J23" si="24">IF(B22="buy",I22-E22,E22-I22)</f>
        <v>4.9999999999997158E-2</v>
      </c>
      <c r="K22" s="46">
        <f t="shared" ref="K22:K23" si="25">IF(OR(D22="usdjpy",D22="gbpjpy",D22="audjpy",D22="eurjpy"),J22*1000,J22*100000)</f>
        <v>49.999999999997158</v>
      </c>
      <c r="L22" s="16">
        <f t="shared" ref="L22:L23" si="26">K22*C22</f>
        <v>4.9999999999997158</v>
      </c>
      <c r="M22" s="16">
        <v>6.32</v>
      </c>
      <c r="N22" s="49">
        <v>20120717</v>
      </c>
      <c r="O22" s="77"/>
      <c r="Q22" s="64">
        <v>0</v>
      </c>
    </row>
    <row r="23" spans="1:17">
      <c r="A23" s="14" t="s">
        <v>285</v>
      </c>
      <c r="B23" s="15" t="s">
        <v>19</v>
      </c>
      <c r="C23" s="16">
        <v>0.1</v>
      </c>
      <c r="D23" s="15" t="s">
        <v>192</v>
      </c>
      <c r="E23" s="24">
        <v>81.281000000000006</v>
      </c>
      <c r="F23" s="24">
        <v>0</v>
      </c>
      <c r="G23" s="24">
        <v>81.331000000000003</v>
      </c>
      <c r="H23" s="14" t="s">
        <v>288</v>
      </c>
      <c r="I23" s="24">
        <v>81.331000000000003</v>
      </c>
      <c r="J23" s="45">
        <f t="shared" si="24"/>
        <v>4.9999999999997158E-2</v>
      </c>
      <c r="K23" s="46">
        <f t="shared" si="25"/>
        <v>49.999999999997158</v>
      </c>
      <c r="L23" s="16">
        <f t="shared" si="26"/>
        <v>4.9999999999997158</v>
      </c>
      <c r="M23" s="16">
        <v>6.34</v>
      </c>
      <c r="N23" s="5" t="s">
        <v>20</v>
      </c>
      <c r="O23" s="77">
        <f>SUM(L22:L23)</f>
        <v>9.9999999999994316</v>
      </c>
      <c r="P23" s="6">
        <f>SUM(M22:M23)</f>
        <v>12.66</v>
      </c>
      <c r="Q23" s="64">
        <v>0.89</v>
      </c>
    </row>
    <row r="24" spans="1:17">
      <c r="A24" s="14" t="s">
        <v>289</v>
      </c>
      <c r="B24" s="15" t="s">
        <v>19</v>
      </c>
      <c r="C24" s="16">
        <v>0.1</v>
      </c>
      <c r="D24" s="15" t="s">
        <v>192</v>
      </c>
      <c r="E24" s="24">
        <v>81.319999999999993</v>
      </c>
      <c r="F24" s="24">
        <v>0</v>
      </c>
      <c r="G24" s="24">
        <v>81.37</v>
      </c>
      <c r="H24" s="14" t="s">
        <v>290</v>
      </c>
      <c r="I24" s="24">
        <v>81.37</v>
      </c>
      <c r="J24" s="45">
        <f t="shared" ref="J24:J26" si="27">IF(B24="buy",I24-E24,E24-I24)</f>
        <v>5.0000000000011369E-2</v>
      </c>
      <c r="K24" s="46">
        <f t="shared" ref="K24:K26" si="28">IF(OR(D24="usdjpy",D24="gbpjpy",D24="audjpy",D24="eurjpy"),J24*1000,J24*100000)</f>
        <v>50.000000000011369</v>
      </c>
      <c r="L24" s="16">
        <f t="shared" ref="L24:L26" si="29">K24*C24</f>
        <v>5.0000000000011369</v>
      </c>
      <c r="M24" s="16">
        <v>6.32</v>
      </c>
      <c r="N24" s="49">
        <v>20120718</v>
      </c>
      <c r="O24" s="77"/>
      <c r="Q24" s="64">
        <v>0</v>
      </c>
    </row>
    <row r="25" spans="1:17">
      <c r="A25" s="14" t="s">
        <v>291</v>
      </c>
      <c r="B25" s="15" t="s">
        <v>19</v>
      </c>
      <c r="C25" s="16">
        <v>0.1</v>
      </c>
      <c r="D25" s="15" t="s">
        <v>192</v>
      </c>
      <c r="E25" s="24">
        <v>81.441000000000003</v>
      </c>
      <c r="F25" s="24">
        <v>0</v>
      </c>
      <c r="G25" s="24">
        <v>81.491</v>
      </c>
      <c r="H25" s="14" t="s">
        <v>292</v>
      </c>
      <c r="I25" s="24">
        <v>81.491</v>
      </c>
      <c r="J25" s="45">
        <f t="shared" si="27"/>
        <v>4.9999999999997158E-2</v>
      </c>
      <c r="K25" s="46">
        <f t="shared" si="28"/>
        <v>49.999999999997158</v>
      </c>
      <c r="L25" s="16">
        <f t="shared" si="29"/>
        <v>4.9999999999997158</v>
      </c>
      <c r="M25" s="16">
        <v>6.33</v>
      </c>
      <c r="O25" s="77"/>
      <c r="Q25" s="64">
        <v>0</v>
      </c>
    </row>
    <row r="26" spans="1:17">
      <c r="A26" s="14" t="s">
        <v>293</v>
      </c>
      <c r="B26" s="15" t="s">
        <v>19</v>
      </c>
      <c r="C26" s="16">
        <v>0.1</v>
      </c>
      <c r="D26" s="15" t="s">
        <v>192</v>
      </c>
      <c r="E26" s="24">
        <v>81.453000000000003</v>
      </c>
      <c r="F26" s="24">
        <v>0</v>
      </c>
      <c r="G26" s="24">
        <v>81.503</v>
      </c>
      <c r="H26" s="14" t="s">
        <v>294</v>
      </c>
      <c r="I26" s="24">
        <v>81.503</v>
      </c>
      <c r="J26" s="45">
        <f t="shared" si="27"/>
        <v>4.9999999999997158E-2</v>
      </c>
      <c r="K26" s="46">
        <f t="shared" si="28"/>
        <v>49.999999999997158</v>
      </c>
      <c r="L26" s="16">
        <f t="shared" si="29"/>
        <v>4.9999999999997158</v>
      </c>
      <c r="M26" s="16">
        <v>6.32</v>
      </c>
      <c r="N26" s="5" t="s">
        <v>20</v>
      </c>
      <c r="O26" s="77">
        <f>SUM(L24:L26)</f>
        <v>15.000000000000568</v>
      </c>
      <c r="P26" s="6">
        <f>SUM(M24:M26)</f>
        <v>18.97</v>
      </c>
      <c r="Q26" s="64">
        <v>0</v>
      </c>
    </row>
    <row r="27" spans="1:17">
      <c r="A27" s="14" t="s">
        <v>295</v>
      </c>
      <c r="B27" s="15" t="s">
        <v>19</v>
      </c>
      <c r="C27" s="16">
        <v>0.1</v>
      </c>
      <c r="D27" s="15" t="s">
        <v>192</v>
      </c>
      <c r="E27" s="24">
        <v>81.765000000000001</v>
      </c>
      <c r="F27" s="24">
        <v>0</v>
      </c>
      <c r="G27" s="24">
        <v>81.814999999999998</v>
      </c>
      <c r="H27" s="14" t="s">
        <v>296</v>
      </c>
      <c r="I27" s="24">
        <v>81.814999999999998</v>
      </c>
      <c r="J27" s="45">
        <f t="shared" ref="J27:J29" si="30">IF(B27="buy",I27-E27,E27-I27)</f>
        <v>4.9999999999997158E-2</v>
      </c>
      <c r="K27" s="46">
        <f t="shared" ref="K27:K29" si="31">IF(OR(D27="usdjpy",D27="gbpjpy",D27="audjpy",D27="eurjpy"),J27*1000,J27*100000)</f>
        <v>49.999999999997158</v>
      </c>
      <c r="L27" s="16">
        <f t="shared" ref="L27:L29" si="32">K27*C27</f>
        <v>4.9999999999997158</v>
      </c>
      <c r="M27" s="16">
        <v>6.37</v>
      </c>
      <c r="N27" s="49">
        <v>20120719</v>
      </c>
      <c r="O27" s="77"/>
      <c r="Q27" s="64">
        <v>0</v>
      </c>
    </row>
    <row r="28" spans="1:17">
      <c r="A28" s="14" t="s">
        <v>297</v>
      </c>
      <c r="B28" s="15" t="s">
        <v>19</v>
      </c>
      <c r="C28" s="16">
        <v>0.1</v>
      </c>
      <c r="D28" s="15" t="s">
        <v>192</v>
      </c>
      <c r="E28" s="24">
        <v>81.760000000000005</v>
      </c>
      <c r="F28" s="24">
        <v>0</v>
      </c>
      <c r="G28" s="24">
        <v>81.81</v>
      </c>
      <c r="H28" s="14" t="s">
        <v>298</v>
      </c>
      <c r="I28" s="24">
        <v>81.81</v>
      </c>
      <c r="J28" s="45">
        <f t="shared" si="30"/>
        <v>4.9999999999997158E-2</v>
      </c>
      <c r="K28" s="46">
        <f t="shared" si="31"/>
        <v>49.999999999997158</v>
      </c>
      <c r="L28" s="16">
        <f t="shared" si="32"/>
        <v>4.9999999999997158</v>
      </c>
      <c r="M28" s="16">
        <v>6.36</v>
      </c>
      <c r="O28" s="77"/>
      <c r="Q28" s="64">
        <v>0</v>
      </c>
    </row>
    <row r="29" spans="1:17">
      <c r="A29" s="14" t="s">
        <v>299</v>
      </c>
      <c r="B29" s="15" t="s">
        <v>19</v>
      </c>
      <c r="C29" s="16">
        <v>0.1</v>
      </c>
      <c r="D29" s="15" t="s">
        <v>192</v>
      </c>
      <c r="E29" s="24">
        <v>81.600999999999999</v>
      </c>
      <c r="F29" s="24">
        <v>0</v>
      </c>
      <c r="G29" s="24">
        <v>81.650999999999996</v>
      </c>
      <c r="H29" s="14" t="s">
        <v>300</v>
      </c>
      <c r="I29" s="24">
        <v>81.650999999999996</v>
      </c>
      <c r="J29" s="45">
        <f t="shared" si="30"/>
        <v>4.9999999999997158E-2</v>
      </c>
      <c r="K29" s="46">
        <f t="shared" si="31"/>
        <v>49.999999999997158</v>
      </c>
      <c r="L29" s="16">
        <f t="shared" si="32"/>
        <v>4.9999999999997158</v>
      </c>
      <c r="M29" s="16">
        <v>6.37</v>
      </c>
      <c r="N29" s="5" t="s">
        <v>20</v>
      </c>
      <c r="O29" s="77">
        <f>SUM(L27:L29)</f>
        <v>14.999999999999147</v>
      </c>
      <c r="P29" s="6">
        <f>SUM(M27:M29)</f>
        <v>19.100000000000001</v>
      </c>
      <c r="Q29" s="64">
        <v>0</v>
      </c>
    </row>
    <row r="30" spans="1:17">
      <c r="A30" s="14" t="s">
        <v>301</v>
      </c>
      <c r="B30" s="15" t="s">
        <v>19</v>
      </c>
      <c r="C30" s="16">
        <v>0.1</v>
      </c>
      <c r="D30" s="15" t="s">
        <v>192</v>
      </c>
      <c r="E30" s="24">
        <v>81.710999999999999</v>
      </c>
      <c r="F30" s="24">
        <v>0</v>
      </c>
      <c r="G30" s="24">
        <v>81.760999999999996</v>
      </c>
      <c r="H30" s="14" t="s">
        <v>302</v>
      </c>
      <c r="I30" s="24">
        <v>81.760999999999996</v>
      </c>
      <c r="J30" s="45">
        <f t="shared" ref="J30:J33" si="33">IF(B30="buy",I30-E30,E30-I30)</f>
        <v>4.9999999999997158E-2</v>
      </c>
      <c r="K30" s="46">
        <f t="shared" ref="K30:K33" si="34">IF(OR(D30="usdjpy",D30="gbpjpy",D30="audjpy",D30="eurjpy"),J30*1000,J30*100000)</f>
        <v>49.999999999997158</v>
      </c>
      <c r="L30" s="16">
        <f t="shared" ref="L30:L33" si="35">K30*C30</f>
        <v>4.9999999999997158</v>
      </c>
      <c r="M30" s="16">
        <v>6.36</v>
      </c>
      <c r="N30" s="49">
        <v>20120720</v>
      </c>
      <c r="O30" s="77"/>
      <c r="P30" s="6"/>
      <c r="Q30" s="64">
        <v>0</v>
      </c>
    </row>
    <row r="31" spans="1:17">
      <c r="A31" s="14" t="s">
        <v>303</v>
      </c>
      <c r="B31" s="15" t="s">
        <v>19</v>
      </c>
      <c r="C31" s="16">
        <v>0.1</v>
      </c>
      <c r="D31" s="15" t="s">
        <v>192</v>
      </c>
      <c r="E31" s="24">
        <v>81.882999999999996</v>
      </c>
      <c r="F31" s="24">
        <v>0</v>
      </c>
      <c r="G31" s="24">
        <v>81.933000000000007</v>
      </c>
      <c r="H31" s="14" t="s">
        <v>304</v>
      </c>
      <c r="I31" s="24">
        <v>81.933000000000007</v>
      </c>
      <c r="J31" s="45">
        <f t="shared" si="33"/>
        <v>5.0000000000011369E-2</v>
      </c>
      <c r="K31" s="46">
        <f t="shared" si="34"/>
        <v>50.000000000011369</v>
      </c>
      <c r="L31" s="16">
        <f t="shared" si="35"/>
        <v>5.0000000000011369</v>
      </c>
      <c r="M31" s="16">
        <v>6.36</v>
      </c>
      <c r="O31" s="77"/>
      <c r="Q31" s="64">
        <v>0</v>
      </c>
    </row>
    <row r="32" spans="1:17">
      <c r="A32" s="14" t="s">
        <v>305</v>
      </c>
      <c r="B32" s="15" t="s">
        <v>19</v>
      </c>
      <c r="C32" s="16">
        <v>0.1</v>
      </c>
      <c r="D32" s="15" t="s">
        <v>192</v>
      </c>
      <c r="E32" s="24">
        <v>81.902000000000001</v>
      </c>
      <c r="F32" s="24">
        <v>0</v>
      </c>
      <c r="G32" s="24">
        <v>81.951999999999998</v>
      </c>
      <c r="H32" s="14" t="s">
        <v>306</v>
      </c>
      <c r="I32" s="24">
        <v>81.951999999999998</v>
      </c>
      <c r="J32" s="45">
        <f t="shared" si="33"/>
        <v>4.9999999999997158E-2</v>
      </c>
      <c r="K32" s="46">
        <f t="shared" si="34"/>
        <v>49.999999999997158</v>
      </c>
      <c r="L32" s="16">
        <f t="shared" si="35"/>
        <v>4.9999999999997158</v>
      </c>
      <c r="M32" s="16">
        <v>6.36</v>
      </c>
      <c r="O32" s="77"/>
      <c r="Q32" s="64">
        <v>0</v>
      </c>
    </row>
    <row r="33" spans="1:17">
      <c r="A33" s="14" t="s">
        <v>307</v>
      </c>
      <c r="B33" s="15" t="s">
        <v>19</v>
      </c>
      <c r="C33" s="16">
        <v>0.1</v>
      </c>
      <c r="D33" s="15" t="s">
        <v>192</v>
      </c>
      <c r="E33" s="24">
        <v>81.911000000000001</v>
      </c>
      <c r="F33" s="24">
        <v>0</v>
      </c>
      <c r="G33" s="24">
        <v>81.960999999999999</v>
      </c>
      <c r="H33" s="14" t="s">
        <v>308</v>
      </c>
      <c r="I33" s="24">
        <v>81.960999999999999</v>
      </c>
      <c r="J33" s="45">
        <f t="shared" si="33"/>
        <v>4.9999999999997158E-2</v>
      </c>
      <c r="K33" s="46">
        <f t="shared" si="34"/>
        <v>49.999999999997158</v>
      </c>
      <c r="L33" s="16">
        <f t="shared" si="35"/>
        <v>4.9999999999997158</v>
      </c>
      <c r="M33" s="16">
        <v>6.36</v>
      </c>
      <c r="N33" s="5" t="s">
        <v>20</v>
      </c>
      <c r="O33" s="77">
        <f>SUM(L30:L33)</f>
        <v>20.000000000000284</v>
      </c>
      <c r="P33" s="6">
        <f>SUM(M30:M33)</f>
        <v>25.44</v>
      </c>
      <c r="Q33" s="64">
        <v>0</v>
      </c>
    </row>
    <row r="34" spans="1:17">
      <c r="A34" s="14" t="s">
        <v>309</v>
      </c>
      <c r="B34" s="15" t="s">
        <v>19</v>
      </c>
      <c r="C34" s="16">
        <v>0.1</v>
      </c>
      <c r="D34" s="15" t="s">
        <v>192</v>
      </c>
      <c r="E34" s="24">
        <v>81.671999999999997</v>
      </c>
      <c r="F34" s="24">
        <v>0</v>
      </c>
      <c r="G34" s="24">
        <v>80.72</v>
      </c>
      <c r="H34" s="14" t="s">
        <v>310</v>
      </c>
      <c r="I34" s="24">
        <v>80.72</v>
      </c>
      <c r="J34" s="45">
        <f t="shared" ref="J34:J36" si="36">IF(B34="buy",I34-E34,E34-I34)</f>
        <v>-0.95199999999999818</v>
      </c>
      <c r="K34" s="46">
        <f t="shared" ref="K34:K36" si="37">IF(OR(D34="usdjpy",D34="gbpjpy",D34="audjpy",D34="eurjpy"),J34*1000,J34*100000)</f>
        <v>-951.99999999999818</v>
      </c>
      <c r="L34" s="16">
        <f t="shared" ref="L34:L36" si="38">K34*C34</f>
        <v>-95.199999999999818</v>
      </c>
      <c r="M34" s="16">
        <v>-121.77</v>
      </c>
      <c r="N34" s="49">
        <v>20120725</v>
      </c>
      <c r="O34" s="77"/>
      <c r="Q34" s="64">
        <v>2.64</v>
      </c>
    </row>
    <row r="35" spans="1:17">
      <c r="A35" s="14" t="s">
        <v>311</v>
      </c>
      <c r="B35" s="15" t="s">
        <v>19</v>
      </c>
      <c r="C35" s="16">
        <v>0.1</v>
      </c>
      <c r="D35" s="15" t="s">
        <v>192</v>
      </c>
      <c r="E35" s="24">
        <v>80.668999999999997</v>
      </c>
      <c r="F35" s="24">
        <v>0</v>
      </c>
      <c r="G35" s="24">
        <v>80.72</v>
      </c>
      <c r="H35" s="14" t="s">
        <v>310</v>
      </c>
      <c r="I35" s="24">
        <v>80.72</v>
      </c>
      <c r="J35" s="45">
        <f t="shared" si="36"/>
        <v>5.1000000000001933E-2</v>
      </c>
      <c r="K35" s="46">
        <f t="shared" si="37"/>
        <v>51.000000000001933</v>
      </c>
      <c r="L35" s="16">
        <f t="shared" si="38"/>
        <v>5.1000000000001933</v>
      </c>
      <c r="M35" s="16">
        <v>6.52</v>
      </c>
      <c r="O35" s="77"/>
      <c r="Q35" s="64">
        <v>1.76</v>
      </c>
    </row>
    <row r="36" spans="1:17">
      <c r="A36" s="14" t="s">
        <v>312</v>
      </c>
      <c r="B36" s="15" t="s">
        <v>19</v>
      </c>
      <c r="C36" s="16">
        <v>0.1</v>
      </c>
      <c r="D36" s="15" t="s">
        <v>192</v>
      </c>
      <c r="E36" s="24">
        <v>79.668000000000006</v>
      </c>
      <c r="F36" s="24">
        <v>0</v>
      </c>
      <c r="G36" s="24">
        <v>80.72</v>
      </c>
      <c r="H36" s="14" t="s">
        <v>310</v>
      </c>
      <c r="I36" s="24">
        <v>80.72</v>
      </c>
      <c r="J36" s="45">
        <f t="shared" si="36"/>
        <v>1.0519999999999925</v>
      </c>
      <c r="K36" s="46">
        <f t="shared" si="37"/>
        <v>1051.9999999999925</v>
      </c>
      <c r="L36" s="16">
        <f t="shared" si="38"/>
        <v>105.19999999999925</v>
      </c>
      <c r="M36" s="16">
        <v>134.56</v>
      </c>
      <c r="N36" s="5" t="s">
        <v>20</v>
      </c>
      <c r="O36" s="77">
        <f>SUM(L34:L36)</f>
        <v>15.099999999999625</v>
      </c>
      <c r="P36" s="6">
        <f>SUM(M34:M36)</f>
        <v>19.310000000000002</v>
      </c>
      <c r="Q36" s="64">
        <v>0</v>
      </c>
    </row>
    <row r="37" spans="1:17">
      <c r="A37" s="14" t="s">
        <v>313</v>
      </c>
      <c r="B37" s="15" t="s">
        <v>19</v>
      </c>
      <c r="C37" s="16">
        <v>0.1</v>
      </c>
      <c r="D37" s="15" t="s">
        <v>192</v>
      </c>
      <c r="E37" s="24">
        <v>80.561999999999998</v>
      </c>
      <c r="F37" s="24">
        <v>0</v>
      </c>
      <c r="G37" s="24">
        <v>80.611999999999995</v>
      </c>
      <c r="H37" s="14" t="s">
        <v>314</v>
      </c>
      <c r="I37" s="24">
        <v>80.611999999999995</v>
      </c>
      <c r="J37" s="45">
        <f t="shared" ref="J37:J40" si="39">IF(B37="buy",I37-E37,E37-I37)</f>
        <v>4.9999999999997158E-2</v>
      </c>
      <c r="K37" s="46">
        <f t="shared" ref="K37:K40" si="40">IF(OR(D37="usdjpy",D37="gbpjpy",D37="audjpy",D37="eurjpy"),J37*1000,J37*100000)</f>
        <v>49.999999999997158</v>
      </c>
      <c r="L37" s="16">
        <f t="shared" ref="L37:L40" si="41">K37*C37</f>
        <v>4.9999999999997158</v>
      </c>
      <c r="M37" s="16">
        <v>6.4</v>
      </c>
      <c r="N37" s="49">
        <v>20120726</v>
      </c>
      <c r="O37" s="77"/>
      <c r="Q37" s="64">
        <v>0</v>
      </c>
    </row>
    <row r="38" spans="1:17">
      <c r="A38" s="14" t="s">
        <v>315</v>
      </c>
      <c r="B38" s="15" t="s">
        <v>19</v>
      </c>
      <c r="C38" s="16">
        <v>0.1</v>
      </c>
      <c r="D38" s="15" t="s">
        <v>192</v>
      </c>
      <c r="E38" s="24">
        <v>80.566999999999993</v>
      </c>
      <c r="F38" s="24">
        <v>0</v>
      </c>
      <c r="G38" s="24">
        <v>80.617000000000004</v>
      </c>
      <c r="H38" s="14" t="s">
        <v>316</v>
      </c>
      <c r="I38" s="24">
        <v>80.617000000000004</v>
      </c>
      <c r="J38" s="45">
        <f t="shared" si="39"/>
        <v>5.0000000000011369E-2</v>
      </c>
      <c r="K38" s="46">
        <f t="shared" si="40"/>
        <v>50.000000000011369</v>
      </c>
      <c r="L38" s="16">
        <f t="shared" si="41"/>
        <v>5.0000000000011369</v>
      </c>
      <c r="M38" s="16">
        <v>6.4</v>
      </c>
      <c r="O38" s="77"/>
      <c r="Q38" s="64">
        <v>0</v>
      </c>
    </row>
    <row r="39" spans="1:17">
      <c r="A39" s="14" t="s">
        <v>317</v>
      </c>
      <c r="B39" s="15" t="s">
        <v>19</v>
      </c>
      <c r="C39" s="16">
        <v>0.1</v>
      </c>
      <c r="D39" s="15" t="s">
        <v>192</v>
      </c>
      <c r="E39" s="24">
        <v>80.558000000000007</v>
      </c>
      <c r="F39" s="24">
        <v>0</v>
      </c>
      <c r="G39" s="24">
        <v>80.608000000000004</v>
      </c>
      <c r="H39" s="14" t="s">
        <v>318</v>
      </c>
      <c r="I39" s="24">
        <v>80.608000000000004</v>
      </c>
      <c r="J39" s="45">
        <f t="shared" si="39"/>
        <v>4.9999999999997158E-2</v>
      </c>
      <c r="K39" s="46">
        <f t="shared" si="40"/>
        <v>49.999999999997158</v>
      </c>
      <c r="L39" s="16">
        <f t="shared" si="41"/>
        <v>4.9999999999997158</v>
      </c>
      <c r="M39" s="16">
        <v>6.4</v>
      </c>
      <c r="O39" s="77"/>
      <c r="Q39" s="64">
        <v>0</v>
      </c>
    </row>
    <row r="40" spans="1:17">
      <c r="A40" s="14" t="s">
        <v>319</v>
      </c>
      <c r="B40" s="15" t="s">
        <v>19</v>
      </c>
      <c r="C40" s="16">
        <v>0.1</v>
      </c>
      <c r="D40" s="15" t="s">
        <v>192</v>
      </c>
      <c r="E40" s="24">
        <v>80.453000000000003</v>
      </c>
      <c r="F40" s="24">
        <v>0</v>
      </c>
      <c r="G40" s="24">
        <v>80.503</v>
      </c>
      <c r="H40" s="14" t="s">
        <v>320</v>
      </c>
      <c r="I40" s="24">
        <v>80.503</v>
      </c>
      <c r="J40" s="45">
        <f t="shared" si="39"/>
        <v>4.9999999999997158E-2</v>
      </c>
      <c r="K40" s="46">
        <f t="shared" si="40"/>
        <v>49.999999999997158</v>
      </c>
      <c r="L40" s="16">
        <f t="shared" si="41"/>
        <v>4.9999999999997158</v>
      </c>
      <c r="M40" s="16">
        <v>6.4</v>
      </c>
      <c r="N40" s="5" t="s">
        <v>20</v>
      </c>
      <c r="O40" s="77">
        <f>SUM(L37:L40)</f>
        <v>20.000000000000284</v>
      </c>
      <c r="P40" s="6">
        <f>SUM(M37:M40)</f>
        <v>25.6</v>
      </c>
      <c r="Q40" s="64">
        <v>0</v>
      </c>
    </row>
    <row r="41" spans="1:17">
      <c r="A41" s="14" t="s">
        <v>321</v>
      </c>
      <c r="B41" s="15" t="s">
        <v>19</v>
      </c>
      <c r="C41" s="16">
        <v>0.1</v>
      </c>
      <c r="D41" s="15" t="s">
        <v>192</v>
      </c>
      <c r="E41" s="24">
        <v>81.311999999999998</v>
      </c>
      <c r="F41" s="24">
        <v>0</v>
      </c>
      <c r="G41" s="24">
        <v>81.361999999999995</v>
      </c>
      <c r="H41" s="14" t="s">
        <v>322</v>
      </c>
      <c r="I41" s="24">
        <v>81.361999999999995</v>
      </c>
      <c r="J41" s="45">
        <f t="shared" ref="J41:J43" si="42">IF(B41="buy",I41-E41,E41-I41)</f>
        <v>4.9999999999997158E-2</v>
      </c>
      <c r="K41" s="46">
        <f t="shared" ref="K41:K43" si="43">IF(OR(D41="usdjpy",D41="gbpjpy",D41="audjpy",D41="eurjpy"),J41*1000,J41*100000)</f>
        <v>49.999999999997158</v>
      </c>
      <c r="L41" s="16">
        <f t="shared" ref="L41:L43" si="44">K41*C41</f>
        <v>4.9999999999997158</v>
      </c>
      <c r="M41" s="16">
        <v>6.4</v>
      </c>
      <c r="N41" s="49">
        <v>20120727</v>
      </c>
      <c r="O41" s="77"/>
      <c r="Q41" s="64">
        <v>0</v>
      </c>
    </row>
    <row r="42" spans="1:17">
      <c r="A42" s="14" t="s">
        <v>323</v>
      </c>
      <c r="B42" s="15" t="s">
        <v>19</v>
      </c>
      <c r="C42" s="16">
        <v>0.1</v>
      </c>
      <c r="D42" s="15" t="s">
        <v>192</v>
      </c>
      <c r="E42" s="24">
        <v>81.367000000000004</v>
      </c>
      <c r="F42" s="24">
        <v>0</v>
      </c>
      <c r="G42" s="24">
        <v>81.417000000000002</v>
      </c>
      <c r="H42" s="14" t="s">
        <v>324</v>
      </c>
      <c r="I42" s="24">
        <v>81.417000000000002</v>
      </c>
      <c r="J42" s="45">
        <f t="shared" si="42"/>
        <v>4.9999999999997158E-2</v>
      </c>
      <c r="K42" s="46">
        <f t="shared" si="43"/>
        <v>49.999999999997158</v>
      </c>
      <c r="L42" s="16">
        <f t="shared" si="44"/>
        <v>4.9999999999997158</v>
      </c>
      <c r="M42" s="16">
        <v>6.4</v>
      </c>
      <c r="O42" s="77"/>
      <c r="Q42" s="64">
        <v>0</v>
      </c>
    </row>
    <row r="43" spans="1:17">
      <c r="A43" s="14" t="s">
        <v>325</v>
      </c>
      <c r="B43" s="15" t="s">
        <v>19</v>
      </c>
      <c r="C43" s="16">
        <v>0.1</v>
      </c>
      <c r="D43" s="15" t="s">
        <v>192</v>
      </c>
      <c r="E43" s="24">
        <v>81.275000000000006</v>
      </c>
      <c r="F43" s="24">
        <v>0</v>
      </c>
      <c r="G43" s="24">
        <v>81.325000000000003</v>
      </c>
      <c r="H43" s="14" t="s">
        <v>326</v>
      </c>
      <c r="I43" s="24">
        <v>81.325000000000003</v>
      </c>
      <c r="J43" s="45">
        <f t="shared" si="42"/>
        <v>4.9999999999997158E-2</v>
      </c>
      <c r="K43" s="46">
        <f t="shared" si="43"/>
        <v>49.999999999997158</v>
      </c>
      <c r="L43" s="16">
        <f t="shared" si="44"/>
        <v>4.9999999999997158</v>
      </c>
      <c r="M43" s="16">
        <v>6.39</v>
      </c>
      <c r="N43" s="5" t="s">
        <v>20</v>
      </c>
      <c r="O43" s="77">
        <f>SUM(L41:L43)</f>
        <v>14.999999999999147</v>
      </c>
      <c r="P43" s="6">
        <f>SUM(M41:M43)</f>
        <v>19.190000000000001</v>
      </c>
      <c r="Q43" s="64">
        <v>0</v>
      </c>
    </row>
    <row r="44" spans="1:17">
      <c r="A44" s="14" t="s">
        <v>327</v>
      </c>
      <c r="B44" s="15" t="s">
        <v>19</v>
      </c>
      <c r="C44" s="16">
        <v>0.1</v>
      </c>
      <c r="D44" s="15" t="s">
        <v>192</v>
      </c>
      <c r="E44" s="24">
        <v>81.900000000000006</v>
      </c>
      <c r="F44" s="24">
        <v>0</v>
      </c>
      <c r="G44" s="24">
        <v>81.95</v>
      </c>
      <c r="H44" s="14" t="s">
        <v>328</v>
      </c>
      <c r="I44" s="24">
        <v>81.95</v>
      </c>
      <c r="J44" s="45">
        <f t="shared" ref="J44:J47" si="45">IF(B44="buy",I44-E44,E44-I44)</f>
        <v>4.9999999999997158E-2</v>
      </c>
      <c r="K44" s="46">
        <f t="shared" ref="K44:K47" si="46">IF(OR(D44="usdjpy",D44="gbpjpy",D44="audjpy",D44="eurjpy"),J44*1000,J44*100000)</f>
        <v>49.999999999997158</v>
      </c>
      <c r="L44" s="16">
        <f t="shared" ref="L44:L47" si="47">K44*C44</f>
        <v>4.9999999999997158</v>
      </c>
      <c r="M44" s="16">
        <v>6.39</v>
      </c>
      <c r="N44" s="49">
        <v>20120730</v>
      </c>
      <c r="O44" s="77"/>
      <c r="Q44" s="62"/>
    </row>
    <row r="45" spans="1:17">
      <c r="A45" s="14" t="s">
        <v>329</v>
      </c>
      <c r="B45" s="15" t="s">
        <v>19</v>
      </c>
      <c r="C45" s="16">
        <v>0.1</v>
      </c>
      <c r="D45" s="15" t="s">
        <v>192</v>
      </c>
      <c r="E45" s="24">
        <v>82.054000000000002</v>
      </c>
      <c r="F45" s="24">
        <v>0</v>
      </c>
      <c r="G45" s="24">
        <v>82.103999999999999</v>
      </c>
      <c r="H45" s="14" t="s">
        <v>330</v>
      </c>
      <c r="I45" s="24">
        <v>82.103999999999999</v>
      </c>
      <c r="J45" s="45">
        <f t="shared" si="45"/>
        <v>4.9999999999997158E-2</v>
      </c>
      <c r="K45" s="46">
        <f t="shared" si="46"/>
        <v>49.999999999997158</v>
      </c>
      <c r="L45" s="16">
        <f t="shared" si="47"/>
        <v>4.9999999999997158</v>
      </c>
      <c r="M45" s="16">
        <v>6.38</v>
      </c>
      <c r="O45" s="77"/>
      <c r="Q45" s="62"/>
    </row>
    <row r="46" spans="1:17">
      <c r="A46" s="14" t="s">
        <v>331</v>
      </c>
      <c r="B46" s="15" t="s">
        <v>19</v>
      </c>
      <c r="C46" s="16">
        <v>0.1</v>
      </c>
      <c r="D46" s="15" t="s">
        <v>192</v>
      </c>
      <c r="E46" s="24">
        <v>82.135999999999996</v>
      </c>
      <c r="F46" s="24">
        <v>0</v>
      </c>
      <c r="G46" s="24">
        <v>82.186000000000007</v>
      </c>
      <c r="H46" s="14" t="s">
        <v>332</v>
      </c>
      <c r="I46" s="24">
        <v>82.186000000000007</v>
      </c>
      <c r="J46" s="45">
        <f t="shared" si="45"/>
        <v>5.0000000000011369E-2</v>
      </c>
      <c r="K46" s="46">
        <f t="shared" si="46"/>
        <v>50.000000000011369</v>
      </c>
      <c r="L46" s="16">
        <f t="shared" si="47"/>
        <v>5.0000000000011369</v>
      </c>
      <c r="M46" s="16">
        <v>6.4</v>
      </c>
      <c r="N46" s="49">
        <v>20120731</v>
      </c>
      <c r="O46" s="77"/>
      <c r="Q46" s="62"/>
    </row>
    <row r="47" spans="1:17">
      <c r="A47" s="14" t="s">
        <v>333</v>
      </c>
      <c r="B47" s="15" t="s">
        <v>19</v>
      </c>
      <c r="C47" s="16">
        <v>0.1</v>
      </c>
      <c r="D47" s="15" t="s">
        <v>192</v>
      </c>
      <c r="E47" s="24">
        <v>82.009</v>
      </c>
      <c r="F47" s="24">
        <v>0</v>
      </c>
      <c r="G47" s="24">
        <v>82.058999999999997</v>
      </c>
      <c r="H47" s="14" t="s">
        <v>334</v>
      </c>
      <c r="I47" s="24">
        <v>82.058999999999997</v>
      </c>
      <c r="J47" s="45">
        <f t="shared" si="45"/>
        <v>4.9999999999997158E-2</v>
      </c>
      <c r="K47" s="46">
        <f t="shared" si="46"/>
        <v>49.999999999997158</v>
      </c>
      <c r="L47" s="16">
        <f t="shared" si="47"/>
        <v>4.9999999999997158</v>
      </c>
      <c r="M47" s="16">
        <v>6.4</v>
      </c>
      <c r="N47" s="5" t="s">
        <v>20</v>
      </c>
      <c r="O47" s="77">
        <f>SUM(L44:L47)</f>
        <v>20.000000000000284</v>
      </c>
      <c r="P47" s="6">
        <f>SUM(M44:M47)</f>
        <v>25.57</v>
      </c>
      <c r="Q47" s="62"/>
    </row>
    <row r="48" spans="1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2"/>
    </row>
    <row r="125" spans="15:17">
      <c r="O125" s="77"/>
      <c r="Q125" s="62"/>
    </row>
    <row r="126" spans="15:17">
      <c r="O126" s="77"/>
      <c r="Q126" s="62"/>
    </row>
    <row r="127" spans="15:17">
      <c r="O127" s="77"/>
      <c r="Q127" s="62"/>
    </row>
    <row r="128" spans="15:17">
      <c r="O128" s="77"/>
      <c r="Q128" s="62"/>
    </row>
    <row r="129" spans="15:17">
      <c r="O129" s="77"/>
      <c r="Q129" s="62"/>
    </row>
    <row r="130" spans="15:17">
      <c r="O130" s="77"/>
      <c r="Q130" s="62"/>
    </row>
    <row r="131" spans="15:17">
      <c r="O131" s="77"/>
      <c r="Q131" s="62"/>
    </row>
    <row r="132" spans="15:17">
      <c r="O132" s="77"/>
      <c r="Q132" s="62"/>
    </row>
    <row r="133" spans="15:17">
      <c r="O133" s="77"/>
      <c r="Q133" s="62"/>
    </row>
    <row r="134" spans="15:17">
      <c r="O134" s="77"/>
      <c r="Q134" s="62"/>
    </row>
    <row r="135" spans="15:17">
      <c r="O135" s="77"/>
      <c r="Q135" s="62"/>
    </row>
    <row r="136" spans="15:17">
      <c r="O136" s="77"/>
      <c r="Q136" s="62"/>
    </row>
    <row r="137" spans="15:17">
      <c r="O137" s="77"/>
      <c r="Q137" s="62"/>
    </row>
    <row r="138" spans="15:17">
      <c r="O138" s="77"/>
      <c r="Q138" s="62"/>
    </row>
    <row r="139" spans="15:17">
      <c r="O139" s="77"/>
      <c r="Q139" s="62"/>
    </row>
    <row r="140" spans="15:17">
      <c r="O140" s="77"/>
      <c r="Q140" s="62"/>
    </row>
    <row r="141" spans="15:17">
      <c r="O141" s="77"/>
      <c r="Q141" s="62"/>
    </row>
    <row r="142" spans="15:17">
      <c r="O142" s="77"/>
      <c r="Q142" s="62"/>
    </row>
    <row r="143" spans="15:17">
      <c r="O143" s="77"/>
      <c r="Q143" s="62"/>
    </row>
    <row r="144" spans="15:17">
      <c r="O144" s="77"/>
      <c r="Q144" s="62"/>
    </row>
    <row r="145" spans="15:17">
      <c r="O145" s="77"/>
      <c r="Q145" s="62"/>
    </row>
    <row r="146" spans="15:17">
      <c r="O146" s="77"/>
      <c r="Q146" s="62"/>
    </row>
    <row r="147" spans="15:17">
      <c r="O147" s="77"/>
      <c r="Q147" s="62"/>
    </row>
    <row r="148" spans="15:17">
      <c r="O148" s="77"/>
      <c r="Q148" s="62"/>
    </row>
    <row r="149" spans="15:17">
      <c r="O149" s="77"/>
      <c r="Q149" s="62"/>
    </row>
    <row r="150" spans="15:17">
      <c r="O150" s="77"/>
      <c r="Q150" s="62"/>
    </row>
    <row r="151" spans="15:17">
      <c r="O151" s="77"/>
      <c r="Q151" s="62"/>
    </row>
    <row r="152" spans="15:17">
      <c r="O152" s="77"/>
      <c r="Q152" s="62"/>
    </row>
    <row r="153" spans="15:17">
      <c r="O153" s="77"/>
      <c r="Q153" s="62"/>
    </row>
    <row r="154" spans="15:17">
      <c r="O154" s="77"/>
      <c r="Q154" s="62"/>
    </row>
    <row r="155" spans="15:17">
      <c r="O155" s="77"/>
      <c r="Q155" s="62"/>
    </row>
    <row r="156" spans="15:17">
      <c r="O156" s="77"/>
      <c r="Q156" s="62"/>
    </row>
    <row r="157" spans="15:17">
      <c r="O157" s="77"/>
      <c r="Q157" s="62"/>
    </row>
    <row r="158" spans="15:17">
      <c r="O158" s="77"/>
      <c r="Q158" s="62"/>
    </row>
    <row r="159" spans="15:17">
      <c r="O159" s="77"/>
      <c r="Q159" s="62"/>
    </row>
    <row r="160" spans="15:17">
      <c r="O160" s="77"/>
      <c r="Q160" s="62"/>
    </row>
    <row r="161" spans="15:17">
      <c r="O161" s="77"/>
      <c r="Q161" s="62"/>
    </row>
    <row r="162" spans="15:17">
      <c r="O162" s="77"/>
      <c r="Q162" s="62"/>
    </row>
    <row r="163" spans="15:17">
      <c r="O163" s="77"/>
      <c r="Q163" s="62"/>
    </row>
    <row r="164" spans="15:17">
      <c r="O164" s="77"/>
      <c r="Q164" s="62"/>
    </row>
    <row r="165" spans="15:17">
      <c r="O165" s="77"/>
      <c r="Q165" s="62"/>
    </row>
    <row r="166" spans="15:17">
      <c r="O166" s="77"/>
      <c r="Q166" s="62"/>
    </row>
    <row r="167" spans="15:17">
      <c r="O167" s="77"/>
      <c r="Q167" s="62"/>
    </row>
    <row r="168" spans="15:17">
      <c r="O168" s="77"/>
      <c r="Q168" s="62"/>
    </row>
    <row r="169" spans="15:17">
      <c r="O169" s="77"/>
      <c r="Q169" s="62"/>
    </row>
    <row r="170" spans="15:17">
      <c r="O170" s="77"/>
      <c r="Q170" s="62"/>
    </row>
    <row r="171" spans="15:17">
      <c r="O171" s="77"/>
      <c r="Q171" s="62"/>
    </row>
    <row r="172" spans="15:17">
      <c r="O172" s="77"/>
      <c r="Q172" s="62"/>
    </row>
    <row r="173" spans="15:17">
      <c r="O173" s="77"/>
      <c r="Q173" s="62"/>
    </row>
    <row r="174" spans="15:17">
      <c r="O174" s="77"/>
      <c r="Q174" s="62"/>
    </row>
    <row r="175" spans="15:17">
      <c r="O175" s="77"/>
      <c r="Q175" s="62"/>
    </row>
    <row r="176" spans="15:17">
      <c r="O176" s="77"/>
      <c r="Q176" s="62"/>
    </row>
    <row r="177" spans="15:17">
      <c r="O177" s="77"/>
      <c r="Q177" s="62"/>
    </row>
    <row r="178" spans="15:17">
      <c r="O178" s="77"/>
      <c r="Q178" s="62"/>
    </row>
    <row r="179" spans="15:17">
      <c r="O179" s="77"/>
      <c r="Q179" s="62"/>
    </row>
    <row r="180" spans="15:17">
      <c r="O180" s="77"/>
      <c r="Q180" s="62"/>
    </row>
    <row r="181" spans="15:17">
      <c r="O181" s="77"/>
      <c r="Q181" s="62"/>
    </row>
    <row r="182" spans="15:17">
      <c r="O182" s="77"/>
      <c r="Q182" s="62"/>
    </row>
    <row r="183" spans="15:17">
      <c r="O183" s="77"/>
      <c r="Q183" s="62"/>
    </row>
    <row r="184" spans="15:17">
      <c r="O184" s="77"/>
      <c r="Q184" s="62"/>
    </row>
    <row r="185" spans="15:17">
      <c r="O185" s="77"/>
      <c r="Q185" s="62"/>
    </row>
    <row r="186" spans="15:17">
      <c r="O186" s="77"/>
      <c r="Q186" s="62"/>
    </row>
    <row r="187" spans="15:17">
      <c r="O187" s="77"/>
      <c r="Q187" s="62"/>
    </row>
    <row r="188" spans="15:17">
      <c r="O188" s="77"/>
      <c r="Q188" s="62"/>
    </row>
    <row r="189" spans="15:17">
      <c r="O189" s="77"/>
      <c r="Q189" s="62"/>
    </row>
    <row r="190" spans="15:17">
      <c r="O190" s="77"/>
      <c r="Q190" s="62"/>
    </row>
    <row r="191" spans="15:17">
      <c r="O191" s="77"/>
      <c r="Q191" s="62"/>
    </row>
    <row r="192" spans="15:17">
      <c r="O192" s="77"/>
      <c r="Q192" s="62"/>
    </row>
    <row r="193" spans="15:17">
      <c r="O193" s="77"/>
      <c r="Q193" s="62"/>
    </row>
    <row r="194" spans="15:17">
      <c r="O194" s="77"/>
      <c r="Q194" s="62"/>
    </row>
    <row r="195" spans="15:17">
      <c r="O195" s="77"/>
      <c r="Q195" s="62"/>
    </row>
    <row r="196" spans="15:17">
      <c r="O196" s="77"/>
      <c r="Q196" s="62"/>
    </row>
    <row r="197" spans="15:17">
      <c r="O197" s="77"/>
      <c r="Q197" s="62"/>
    </row>
    <row r="198" spans="15:17">
      <c r="O198" s="77"/>
      <c r="Q198" s="62"/>
    </row>
    <row r="199" spans="15:17">
      <c r="O199" s="77"/>
      <c r="Q199" s="62"/>
    </row>
    <row r="200" spans="15:17">
      <c r="O200" s="77"/>
      <c r="Q200" s="62"/>
    </row>
    <row r="201" spans="15:17">
      <c r="O201" s="77"/>
      <c r="Q201" s="62"/>
    </row>
    <row r="202" spans="15:17">
      <c r="O202" s="77"/>
      <c r="Q202" s="62"/>
    </row>
    <row r="203" spans="15:17">
      <c r="O203" s="77"/>
      <c r="Q203" s="62"/>
    </row>
    <row r="204" spans="15:17">
      <c r="O204" s="77"/>
      <c r="Q204" s="62"/>
    </row>
    <row r="205" spans="15:17">
      <c r="O205" s="77"/>
      <c r="Q205" s="62"/>
    </row>
    <row r="206" spans="15:17">
      <c r="O206" s="77"/>
      <c r="Q206" s="62"/>
    </row>
    <row r="207" spans="15:17">
      <c r="O207" s="77"/>
      <c r="Q207" s="62"/>
    </row>
    <row r="208" spans="15:17">
      <c r="O208" s="77"/>
      <c r="Q208" s="62"/>
    </row>
    <row r="209" spans="15:17">
      <c r="O209" s="77"/>
      <c r="Q209" s="62"/>
    </row>
    <row r="210" spans="15:17">
      <c r="O210" s="77"/>
      <c r="Q210" s="62"/>
    </row>
    <row r="211" spans="15:17">
      <c r="O211" s="77"/>
      <c r="Q211" s="62"/>
    </row>
    <row r="212" spans="15:17">
      <c r="O212" s="77"/>
      <c r="Q212" s="62"/>
    </row>
    <row r="213" spans="15:17">
      <c r="O213" s="77"/>
      <c r="Q213" s="61"/>
    </row>
    <row r="214" spans="15:17">
      <c r="O214" s="77"/>
      <c r="Q214" s="61"/>
    </row>
    <row r="215" spans="15:17">
      <c r="O215" s="77"/>
      <c r="Q215" s="61"/>
    </row>
    <row r="216" spans="15:17">
      <c r="O216" s="77"/>
      <c r="Q216" s="61"/>
    </row>
    <row r="217" spans="15:17">
      <c r="O217" s="77"/>
      <c r="Q217" s="61"/>
    </row>
    <row r="218" spans="15:17">
      <c r="O218" s="77"/>
      <c r="Q218" s="61"/>
    </row>
    <row r="219" spans="15:17">
      <c r="O219" s="77"/>
      <c r="Q219" s="61"/>
    </row>
    <row r="220" spans="15:17">
      <c r="O220" s="77"/>
      <c r="Q220" s="61"/>
    </row>
    <row r="221" spans="15:17">
      <c r="O221" s="77"/>
      <c r="Q221" s="61"/>
    </row>
    <row r="222" spans="15:17">
      <c r="O222" s="77"/>
      <c r="Q222" s="61"/>
    </row>
    <row r="223" spans="15:17">
      <c r="O223" s="77"/>
      <c r="Q223" s="61"/>
    </row>
    <row r="224" spans="15:17">
      <c r="O224" s="77"/>
      <c r="Q224" s="61"/>
    </row>
    <row r="225" spans="15:17">
      <c r="O225" s="77"/>
      <c r="Q225" s="61"/>
    </row>
    <row r="226" spans="15:17">
      <c r="O226" s="77"/>
      <c r="Q226" s="61"/>
    </row>
    <row r="227" spans="15:17">
      <c r="O227" s="77"/>
      <c r="Q227" s="61"/>
    </row>
    <row r="228" spans="15:17">
      <c r="O228" s="77"/>
      <c r="Q228" s="61"/>
    </row>
    <row r="229" spans="15:17">
      <c r="O229" s="77"/>
      <c r="Q229" s="61"/>
    </row>
    <row r="230" spans="15:17">
      <c r="O230" s="77"/>
      <c r="Q230" s="61"/>
    </row>
    <row r="231" spans="15:17">
      <c r="O231" s="77"/>
      <c r="Q231" s="61"/>
    </row>
    <row r="232" spans="15:17">
      <c r="O232" s="77"/>
      <c r="Q232" s="61"/>
    </row>
    <row r="233" spans="15:17">
      <c r="O233" s="77"/>
      <c r="Q233" s="61"/>
    </row>
    <row r="234" spans="15:17">
      <c r="O234" s="77"/>
      <c r="Q234" s="61"/>
    </row>
    <row r="235" spans="15:17">
      <c r="O235" s="77"/>
      <c r="Q235" s="61"/>
    </row>
    <row r="236" spans="15:17">
      <c r="O236" s="77"/>
      <c r="Q236" s="61"/>
    </row>
    <row r="237" spans="15:17">
      <c r="O237" s="77"/>
      <c r="Q237" s="61"/>
    </row>
    <row r="238" spans="15:17">
      <c r="O238" s="77"/>
      <c r="Q238" s="61"/>
    </row>
    <row r="239" spans="15:17">
      <c r="O239" s="77"/>
      <c r="Q239" s="61"/>
    </row>
    <row r="240" spans="15:17">
      <c r="O240" s="77"/>
      <c r="Q240" s="61"/>
    </row>
    <row r="241" spans="15:17">
      <c r="O241" s="77"/>
      <c r="Q241" s="61"/>
    </row>
    <row r="242" spans="15:17">
      <c r="O242" s="77"/>
      <c r="Q242" s="61"/>
    </row>
    <row r="243" spans="15:17">
      <c r="O243" s="77"/>
      <c r="Q243" s="61"/>
    </row>
    <row r="244" spans="15:17">
      <c r="O244" s="77"/>
      <c r="Q244" s="61"/>
    </row>
    <row r="245" spans="15:17">
      <c r="O245" s="77"/>
      <c r="Q245" s="61"/>
    </row>
    <row r="246" spans="15:17">
      <c r="O246" s="77"/>
      <c r="Q246" s="61"/>
    </row>
    <row r="247" spans="15:17">
      <c r="O247" s="77"/>
      <c r="Q247" s="61"/>
    </row>
    <row r="248" spans="15:17">
      <c r="O248" s="77"/>
      <c r="Q248" s="61"/>
    </row>
    <row r="249" spans="15:17">
      <c r="O249" s="77"/>
      <c r="Q249" s="61"/>
    </row>
    <row r="250" spans="15:17">
      <c r="O250" s="77"/>
      <c r="Q250" s="61"/>
    </row>
    <row r="251" spans="15:17">
      <c r="O251" s="77"/>
      <c r="Q251" s="61"/>
    </row>
    <row r="252" spans="15:17">
      <c r="O252" s="77"/>
      <c r="Q252" s="61"/>
    </row>
    <row r="253" spans="15:17">
      <c r="O253" s="77"/>
      <c r="Q253" s="61"/>
    </row>
    <row r="254" spans="15:17">
      <c r="O254" s="77"/>
      <c r="Q254" s="61"/>
    </row>
    <row r="255" spans="15:17">
      <c r="O255" s="77"/>
      <c r="Q255" s="61"/>
    </row>
    <row r="256" spans="15:17">
      <c r="O256" s="77"/>
      <c r="Q256" s="61"/>
    </row>
    <row r="257" spans="15:17">
      <c r="O257" s="77"/>
      <c r="Q257" s="61"/>
    </row>
    <row r="258" spans="15:17">
      <c r="O258" s="77"/>
      <c r="Q258" s="61"/>
    </row>
    <row r="259" spans="15:17">
      <c r="O259" s="77"/>
      <c r="Q259" s="61"/>
    </row>
    <row r="260" spans="15:17">
      <c r="O260" s="77"/>
      <c r="Q260" s="61"/>
    </row>
    <row r="261" spans="15:17">
      <c r="O261" s="77"/>
      <c r="Q261" s="61"/>
    </row>
    <row r="262" spans="15:17">
      <c r="O262" s="77"/>
      <c r="Q262" s="61"/>
    </row>
    <row r="263" spans="15:17">
      <c r="O263" s="77"/>
      <c r="Q263" s="61"/>
    </row>
    <row r="264" spans="15:17">
      <c r="O264" s="77"/>
      <c r="Q264" s="61"/>
    </row>
    <row r="265" spans="15:17">
      <c r="O265" s="77"/>
      <c r="Q265" s="61"/>
    </row>
    <row r="266" spans="15:17">
      <c r="O266" s="77"/>
      <c r="Q266" s="61"/>
    </row>
    <row r="267" spans="15:17">
      <c r="O267" s="77"/>
      <c r="Q267" s="61"/>
    </row>
    <row r="268" spans="15:17">
      <c r="O268" s="77"/>
      <c r="Q268" s="61"/>
    </row>
    <row r="269" spans="15:17">
      <c r="O269" s="77"/>
      <c r="Q269" s="61"/>
    </row>
    <row r="270" spans="15:17">
      <c r="O270" s="77"/>
      <c r="Q270" s="61"/>
    </row>
    <row r="271" spans="15:17">
      <c r="O271" s="77"/>
      <c r="Q271" s="61"/>
    </row>
    <row r="272" spans="15:17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  <row r="283" spans="15:15">
      <c r="O283" s="77"/>
    </row>
    <row r="284" spans="15:15">
      <c r="O284" s="77"/>
    </row>
    <row r="285" spans="15:15">
      <c r="O285" s="77"/>
    </row>
    <row r="286" spans="15:15">
      <c r="O286" s="77"/>
    </row>
    <row r="287" spans="15:15">
      <c r="O287" s="77"/>
    </row>
    <row r="288" spans="15:15">
      <c r="O288" s="77"/>
    </row>
    <row r="289" spans="15:15">
      <c r="O289" s="77"/>
    </row>
    <row r="290" spans="15:15">
      <c r="O290" s="77"/>
    </row>
    <row r="291" spans="15:15">
      <c r="O291" s="77"/>
    </row>
    <row r="292" spans="15:15">
      <c r="O292" s="77"/>
    </row>
    <row r="293" spans="15:15">
      <c r="O293" s="77"/>
    </row>
    <row r="294" spans="15:15">
      <c r="O294" s="77"/>
    </row>
    <row r="295" spans="15:15">
      <c r="O295" s="77"/>
    </row>
    <row r="296" spans="15:15">
      <c r="O296" s="77"/>
    </row>
    <row r="297" spans="15:15">
      <c r="O297" s="77"/>
    </row>
    <row r="298" spans="15:15">
      <c r="O298" s="77"/>
    </row>
    <row r="299" spans="15:15">
      <c r="O299" s="77"/>
    </row>
    <row r="300" spans="15:15">
      <c r="O300" s="77"/>
    </row>
    <row r="301" spans="15:15">
      <c r="O301" s="77"/>
    </row>
    <row r="302" spans="15:15">
      <c r="O302" s="77"/>
    </row>
    <row r="303" spans="15:15">
      <c r="O303" s="77"/>
    </row>
    <row r="304" spans="15:15">
      <c r="O304" s="77"/>
    </row>
    <row r="305" spans="15:15">
      <c r="O305" s="77"/>
    </row>
    <row r="306" spans="15:15">
      <c r="O306" s="77"/>
    </row>
    <row r="307" spans="15:15">
      <c r="O307" s="77"/>
    </row>
    <row r="308" spans="15:15">
      <c r="O308" s="77"/>
    </row>
    <row r="309" spans="15:15">
      <c r="O309" s="77"/>
    </row>
    <row r="310" spans="15:15">
      <c r="O310" s="77"/>
    </row>
    <row r="311" spans="15:15">
      <c r="O311" s="77"/>
    </row>
    <row r="312" spans="15:15">
      <c r="O312" s="77"/>
    </row>
    <row r="313" spans="15:15">
      <c r="O313" s="77"/>
    </row>
    <row r="314" spans="15:15">
      <c r="O314" s="77"/>
    </row>
    <row r="315" spans="15:15">
      <c r="O315" s="77"/>
    </row>
    <row r="316" spans="15:15">
      <c r="O316" s="77"/>
    </row>
    <row r="317" spans="15:15">
      <c r="O317" s="77"/>
    </row>
    <row r="318" spans="15:15">
      <c r="O318" s="77"/>
    </row>
    <row r="319" spans="15:15">
      <c r="O319" s="77"/>
    </row>
    <row r="320" spans="15:15">
      <c r="O320" s="77"/>
    </row>
    <row r="321" spans="15:15">
      <c r="O321" s="77"/>
    </row>
    <row r="322" spans="15:15">
      <c r="O322" s="77"/>
    </row>
    <row r="323" spans="15:15">
      <c r="O323" s="77"/>
    </row>
    <row r="324" spans="15:15">
      <c r="O324" s="77"/>
    </row>
    <row r="325" spans="15:15">
      <c r="O325" s="77"/>
    </row>
    <row r="326" spans="15:15">
      <c r="O326" s="77"/>
    </row>
    <row r="327" spans="15:15">
      <c r="O327" s="77"/>
    </row>
    <row r="328" spans="15:15">
      <c r="O328" s="77"/>
    </row>
    <row r="329" spans="15:15">
      <c r="O329" s="77"/>
    </row>
    <row r="330" spans="15:15">
      <c r="O330" s="77"/>
    </row>
    <row r="331" spans="15:15">
      <c r="O331" s="77"/>
    </row>
    <row r="332" spans="15:15">
      <c r="O332" s="77"/>
    </row>
    <row r="333" spans="15:15">
      <c r="O333" s="77"/>
    </row>
    <row r="334" spans="15:15">
      <c r="O334" s="77"/>
    </row>
    <row r="335" spans="15:15">
      <c r="O335" s="77"/>
    </row>
    <row r="336" spans="15:15">
      <c r="O336" s="77"/>
    </row>
    <row r="337" spans="15:15">
      <c r="O337" s="77"/>
    </row>
    <row r="338" spans="15:15">
      <c r="O338" s="77"/>
    </row>
    <row r="339" spans="15:15">
      <c r="O339" s="77"/>
    </row>
    <row r="340" spans="15:15">
      <c r="O340" s="77"/>
    </row>
    <row r="341" spans="15:15">
      <c r="O341" s="77"/>
    </row>
    <row r="342" spans="15:15">
      <c r="O342" s="77"/>
    </row>
    <row r="343" spans="15:15">
      <c r="O343" s="77"/>
    </row>
    <row r="344" spans="15:15">
      <c r="O344" s="77"/>
    </row>
    <row r="345" spans="15:15">
      <c r="O345" s="77"/>
    </row>
    <row r="346" spans="15:15">
      <c r="O346" s="77"/>
    </row>
    <row r="347" spans="15:15">
      <c r="O347" s="77"/>
    </row>
    <row r="348" spans="15:15">
      <c r="O348" s="77"/>
    </row>
    <row r="349" spans="15:15">
      <c r="O349" s="77"/>
    </row>
    <row r="350" spans="15:15">
      <c r="O350" s="77"/>
    </row>
    <row r="351" spans="15:15">
      <c r="O351" s="77"/>
    </row>
    <row r="352" spans="15:15">
      <c r="O352" s="77"/>
    </row>
    <row r="353" spans="15:15">
      <c r="O353" s="77"/>
    </row>
    <row r="354" spans="15:15">
      <c r="O354" s="77"/>
    </row>
    <row r="355" spans="15:15">
      <c r="O355" s="77"/>
    </row>
    <row r="356" spans="15:15">
      <c r="O356" s="77"/>
    </row>
    <row r="357" spans="15:15">
      <c r="O357" s="77"/>
    </row>
    <row r="358" spans="15:15">
      <c r="O358" s="77"/>
    </row>
    <row r="359" spans="15:15">
      <c r="O359" s="77"/>
    </row>
    <row r="360" spans="15:15">
      <c r="O360" s="77"/>
    </row>
    <row r="361" spans="15:15">
      <c r="O361" s="77"/>
    </row>
    <row r="362" spans="15:15">
      <c r="O362" s="77"/>
    </row>
    <row r="363" spans="15:15">
      <c r="O363" s="77"/>
    </row>
    <row r="364" spans="15:15">
      <c r="O364" s="77"/>
    </row>
    <row r="365" spans="15:15">
      <c r="O365" s="77"/>
    </row>
    <row r="366" spans="15:15">
      <c r="O366" s="77"/>
    </row>
    <row r="367" spans="15:15">
      <c r="O367" s="77"/>
    </row>
    <row r="368" spans="15:15">
      <c r="O368" s="77"/>
    </row>
    <row r="369" spans="15:15">
      <c r="O369" s="77"/>
    </row>
    <row r="370" spans="15:15">
      <c r="O370" s="77"/>
    </row>
    <row r="371" spans="15:15">
      <c r="O371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showGridLines="0" topLeftCell="J1" workbookViewId="0">
      <pane ySplit="7" topLeftCell="A14" activePane="bottomLeft" state="frozen"/>
      <selection pane="bottomLeft" activeCell="R37" sqref="R37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COUNT(E8:E1677)</f>
        <v>22</v>
      </c>
      <c r="M3" s="10">
        <f>L3-N3</f>
        <v>22</v>
      </c>
      <c r="N3" s="10">
        <f>COUNTIF(M8:M377,"&lt;0")</f>
        <v>0</v>
      </c>
      <c r="O3" s="11">
        <f>M3/L3</f>
        <v>1</v>
      </c>
      <c r="P3" s="80">
        <f>SUM(L8:L1677)</f>
        <v>109.99999999999943</v>
      </c>
      <c r="Q3" s="12">
        <f>SUM(M8:M1677)</f>
        <v>139.82000000000002</v>
      </c>
      <c r="R3" s="68">
        <f>SUM(Q8:Q183)</f>
        <v>9.2899999999999991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'7月 '!P6+P3</f>
        <v>752.00000000000534</v>
      </c>
      <c r="Q6" s="76">
        <f>'7月 '!Q6+Q3</f>
        <v>944.32000000000016</v>
      </c>
      <c r="R6" s="70">
        <f>'7月 '!R6+R3</f>
        <v>305.96999999999997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335</v>
      </c>
      <c r="B8" s="15" t="s">
        <v>19</v>
      </c>
      <c r="C8" s="16">
        <v>0.1</v>
      </c>
      <c r="D8" s="15" t="s">
        <v>192</v>
      </c>
      <c r="E8" s="24">
        <v>82.143000000000001</v>
      </c>
      <c r="F8" s="24">
        <v>0</v>
      </c>
      <c r="G8" s="24">
        <v>82.192999999999998</v>
      </c>
      <c r="H8" s="14" t="s">
        <v>336</v>
      </c>
      <c r="I8" s="24">
        <v>82.192999999999998</v>
      </c>
      <c r="J8" s="45">
        <f t="shared" ref="J8:J11" si="0">IF(B8="buy",I8-E8,E8-I8)</f>
        <v>4.9999999999997158E-2</v>
      </c>
      <c r="K8" s="46">
        <f t="shared" ref="K8:K11" si="1">IF(OR(D8="usdjpy",D8="gbpjpy",D8="audjpy",D8="eurjpy"),J8*1000,J8*100000)</f>
        <v>49.999999999997158</v>
      </c>
      <c r="L8" s="16">
        <f t="shared" ref="L8:L11" si="2">K8*C8</f>
        <v>4.9999999999997158</v>
      </c>
      <c r="M8" s="16">
        <v>6.38</v>
      </c>
      <c r="N8" s="49">
        <v>20120801</v>
      </c>
      <c r="Q8" s="49">
        <v>0</v>
      </c>
    </row>
    <row r="9" spans="1:19">
      <c r="A9" s="14" t="s">
        <v>337</v>
      </c>
      <c r="B9" s="15" t="s">
        <v>19</v>
      </c>
      <c r="C9" s="16">
        <v>0.1</v>
      </c>
      <c r="D9" s="15" t="s">
        <v>192</v>
      </c>
      <c r="E9" s="24">
        <v>82.063000000000002</v>
      </c>
      <c r="F9" s="24">
        <v>0</v>
      </c>
      <c r="G9" s="24">
        <v>82.113</v>
      </c>
      <c r="H9" s="14" t="s">
        <v>335</v>
      </c>
      <c r="I9" s="24">
        <v>82.113</v>
      </c>
      <c r="J9" s="45">
        <f t="shared" si="0"/>
        <v>4.9999999999997158E-2</v>
      </c>
      <c r="K9" s="46">
        <f t="shared" si="1"/>
        <v>49.999999999997158</v>
      </c>
      <c r="L9" s="16">
        <f t="shared" si="2"/>
        <v>4.9999999999997158</v>
      </c>
      <c r="M9" s="16">
        <v>6.37</v>
      </c>
      <c r="Q9" s="49">
        <v>0</v>
      </c>
    </row>
    <row r="10" spans="1:19">
      <c r="A10" s="14" t="s">
        <v>338</v>
      </c>
      <c r="B10" s="15" t="s">
        <v>19</v>
      </c>
      <c r="C10" s="16">
        <v>0.1</v>
      </c>
      <c r="D10" s="15" t="s">
        <v>192</v>
      </c>
      <c r="E10" s="24">
        <v>82.097999999999999</v>
      </c>
      <c r="F10" s="24">
        <v>0</v>
      </c>
      <c r="G10" s="24">
        <v>82.147999999999996</v>
      </c>
      <c r="H10" s="14" t="s">
        <v>339</v>
      </c>
      <c r="I10" s="24">
        <v>82.147999999999996</v>
      </c>
      <c r="J10" s="45">
        <f t="shared" si="0"/>
        <v>4.9999999999997158E-2</v>
      </c>
      <c r="K10" s="46">
        <f t="shared" si="1"/>
        <v>49.999999999997158</v>
      </c>
      <c r="L10" s="16">
        <f t="shared" si="2"/>
        <v>4.9999999999997158</v>
      </c>
      <c r="M10" s="16">
        <v>6.39</v>
      </c>
      <c r="Q10" s="49">
        <v>0</v>
      </c>
    </row>
    <row r="11" spans="1:19">
      <c r="A11" s="14" t="s">
        <v>340</v>
      </c>
      <c r="B11" s="15" t="s">
        <v>19</v>
      </c>
      <c r="C11" s="16">
        <v>0.1</v>
      </c>
      <c r="D11" s="15" t="s">
        <v>192</v>
      </c>
      <c r="E11" s="24">
        <v>82.138000000000005</v>
      </c>
      <c r="F11" s="24">
        <v>0</v>
      </c>
      <c r="G11" s="24">
        <v>82.188000000000002</v>
      </c>
      <c r="H11" s="14" t="s">
        <v>341</v>
      </c>
      <c r="I11" s="24">
        <v>82.188000000000002</v>
      </c>
      <c r="J11" s="45">
        <f t="shared" si="0"/>
        <v>4.9999999999997158E-2</v>
      </c>
      <c r="K11" s="46">
        <f t="shared" si="1"/>
        <v>49.999999999997158</v>
      </c>
      <c r="L11" s="16">
        <f t="shared" si="2"/>
        <v>4.9999999999997158</v>
      </c>
      <c r="M11" s="16">
        <v>6.39</v>
      </c>
      <c r="N11" s="33">
        <v>20120802</v>
      </c>
      <c r="O11" s="77">
        <f>SUM(L8:L11)</f>
        <v>19.999999999998863</v>
      </c>
      <c r="P11" s="6">
        <f>SUM(M8:M11)</f>
        <v>25.53</v>
      </c>
      <c r="Q11" s="49">
        <v>0.87</v>
      </c>
    </row>
    <row r="12" spans="1:19">
      <c r="A12" s="14" t="s">
        <v>342</v>
      </c>
      <c r="B12" s="15" t="s">
        <v>19</v>
      </c>
      <c r="C12" s="16">
        <v>0.1</v>
      </c>
      <c r="D12" s="15" t="s">
        <v>192</v>
      </c>
      <c r="E12" s="24">
        <v>82.153000000000006</v>
      </c>
      <c r="F12" s="24">
        <v>0</v>
      </c>
      <c r="G12" s="24">
        <v>82.203000000000003</v>
      </c>
      <c r="H12" s="14" t="s">
        <v>343</v>
      </c>
      <c r="I12" s="24">
        <v>82.203000000000003</v>
      </c>
      <c r="J12" s="45">
        <f t="shared" ref="J12" si="3">IF(B12="buy",I12-E12,E12-I12)</f>
        <v>4.9999999999997158E-2</v>
      </c>
      <c r="K12" s="46">
        <f t="shared" ref="K12" si="4">IF(OR(D12="usdjpy",D12="gbpjpy",D12="audjpy",D12="eurjpy"),J12*1000,J12*100000)</f>
        <v>49.999999999997158</v>
      </c>
      <c r="L12" s="16">
        <f t="shared" ref="L12" si="5">K12*C12</f>
        <v>4.9999999999997158</v>
      </c>
      <c r="M12" s="16">
        <v>6.39</v>
      </c>
      <c r="N12" s="81">
        <v>20120803</v>
      </c>
      <c r="O12" s="77">
        <f>SUM(L12)</f>
        <v>4.9999999999997158</v>
      </c>
      <c r="P12" s="6">
        <f>SUM(M12)</f>
        <v>6.39</v>
      </c>
      <c r="Q12" s="49">
        <v>0.87</v>
      </c>
    </row>
    <row r="13" spans="1:19">
      <c r="A13" s="14" t="s">
        <v>344</v>
      </c>
      <c r="B13" s="15" t="s">
        <v>19</v>
      </c>
      <c r="C13" s="16">
        <v>0.1</v>
      </c>
      <c r="D13" s="15" t="s">
        <v>192</v>
      </c>
      <c r="E13" s="24">
        <v>82.736999999999995</v>
      </c>
      <c r="F13" s="24">
        <v>0</v>
      </c>
      <c r="G13" s="24">
        <v>82.787000000000006</v>
      </c>
      <c r="H13" s="14" t="s">
        <v>345</v>
      </c>
      <c r="I13" s="24">
        <v>82.787000000000006</v>
      </c>
      <c r="J13" s="45">
        <f t="shared" ref="J13:J15" si="6">IF(B13="buy",I13-E13,E13-I13)</f>
        <v>5.0000000000011369E-2</v>
      </c>
      <c r="K13" s="46">
        <f t="shared" ref="K13:K15" si="7">IF(OR(D13="usdjpy",D13="gbpjpy",D13="audjpy",D13="eurjpy"),J13*1000,J13*100000)</f>
        <v>50.000000000011369</v>
      </c>
      <c r="L13" s="16">
        <f t="shared" ref="L13:L15" si="8">K13*C13</f>
        <v>5.0000000000011369</v>
      </c>
      <c r="M13" s="16">
        <v>6.38</v>
      </c>
      <c r="N13" s="49">
        <v>20120806</v>
      </c>
      <c r="Q13" s="49">
        <v>0</v>
      </c>
    </row>
    <row r="14" spans="1:19">
      <c r="A14" s="14" t="s">
        <v>346</v>
      </c>
      <c r="B14" s="15" t="s">
        <v>19</v>
      </c>
      <c r="C14" s="16">
        <v>0.1</v>
      </c>
      <c r="D14" s="15" t="s">
        <v>192</v>
      </c>
      <c r="E14" s="24">
        <v>82.734999999999999</v>
      </c>
      <c r="F14" s="24">
        <v>0</v>
      </c>
      <c r="G14" s="24">
        <v>82.784999999999997</v>
      </c>
      <c r="H14" s="14" t="s">
        <v>347</v>
      </c>
      <c r="I14" s="24">
        <v>82.784999999999997</v>
      </c>
      <c r="J14" s="45">
        <f t="shared" si="6"/>
        <v>4.9999999999997158E-2</v>
      </c>
      <c r="K14" s="46">
        <f t="shared" si="7"/>
        <v>49.999999999997158</v>
      </c>
      <c r="L14" s="16">
        <f t="shared" si="8"/>
        <v>4.9999999999997158</v>
      </c>
      <c r="M14" s="16">
        <v>6.38</v>
      </c>
      <c r="Q14" s="49">
        <v>0</v>
      </c>
    </row>
    <row r="15" spans="1:19">
      <c r="A15" s="14" t="s">
        <v>348</v>
      </c>
      <c r="B15" s="15" t="s">
        <v>19</v>
      </c>
      <c r="C15" s="16">
        <v>0.1</v>
      </c>
      <c r="D15" s="15" t="s">
        <v>192</v>
      </c>
      <c r="E15" s="24">
        <v>82.873999999999995</v>
      </c>
      <c r="F15" s="24">
        <v>0</v>
      </c>
      <c r="G15" s="24">
        <v>82.924000000000007</v>
      </c>
      <c r="H15" s="14" t="s">
        <v>349</v>
      </c>
      <c r="I15" s="24">
        <v>82.924000000000007</v>
      </c>
      <c r="J15" s="45">
        <f t="shared" si="6"/>
        <v>5.0000000000011369E-2</v>
      </c>
      <c r="K15" s="46">
        <f t="shared" si="7"/>
        <v>50.000000000011369</v>
      </c>
      <c r="L15" s="16">
        <f t="shared" si="8"/>
        <v>5.0000000000011369</v>
      </c>
      <c r="M15" s="16">
        <v>6.37</v>
      </c>
      <c r="N15" s="81" t="s">
        <v>350</v>
      </c>
      <c r="O15" s="77">
        <f>SUM(L13:L15)</f>
        <v>15.00000000000199</v>
      </c>
      <c r="P15" s="6">
        <f>SUM(M13:M15)</f>
        <v>19.13</v>
      </c>
      <c r="Q15" s="49">
        <v>0</v>
      </c>
    </row>
    <row r="16" spans="1:19">
      <c r="A16" s="14" t="s">
        <v>351</v>
      </c>
      <c r="B16" s="15" t="s">
        <v>19</v>
      </c>
      <c r="C16" s="16">
        <v>0.1</v>
      </c>
      <c r="D16" s="15" t="s">
        <v>192</v>
      </c>
      <c r="E16" s="24">
        <v>82.661000000000001</v>
      </c>
      <c r="F16" s="24">
        <v>0</v>
      </c>
      <c r="G16" s="24">
        <v>82.710999999999999</v>
      </c>
      <c r="H16" s="14" t="s">
        <v>352</v>
      </c>
      <c r="I16" s="24">
        <v>82.710999999999999</v>
      </c>
      <c r="J16" s="45">
        <f t="shared" ref="J16" si="9">IF(B16="buy",I16-E16,E16-I16)</f>
        <v>4.9999999999997158E-2</v>
      </c>
      <c r="K16" s="46">
        <f t="shared" ref="K16" si="10">IF(OR(D16="usdjpy",D16="gbpjpy",D16="audjpy",D16="eurjpy"),J16*1000,J16*100000)</f>
        <v>49.999999999997158</v>
      </c>
      <c r="L16" s="16">
        <f t="shared" ref="L16" si="11">K16*C16</f>
        <v>4.9999999999997158</v>
      </c>
      <c r="M16" s="16">
        <v>6.39</v>
      </c>
      <c r="N16" s="81">
        <v>20120807</v>
      </c>
      <c r="O16" s="77">
        <f>SUM(L16:L16)</f>
        <v>4.9999999999997158</v>
      </c>
      <c r="P16" s="6">
        <f>SUM(M16:M16)</f>
        <v>6.39</v>
      </c>
      <c r="Q16" s="49">
        <v>0.84</v>
      </c>
    </row>
    <row r="17" spans="1:17">
      <c r="A17" s="14" t="s">
        <v>353</v>
      </c>
      <c r="B17" s="15" t="s">
        <v>19</v>
      </c>
      <c r="C17" s="16">
        <v>0.1</v>
      </c>
      <c r="D17" s="15" t="s">
        <v>192</v>
      </c>
      <c r="E17" s="24">
        <v>82.936999999999998</v>
      </c>
      <c r="F17" s="24">
        <v>0</v>
      </c>
      <c r="G17" s="24">
        <v>82.986999999999995</v>
      </c>
      <c r="H17" s="14" t="s">
        <v>354</v>
      </c>
      <c r="I17" s="24">
        <v>82.986999999999995</v>
      </c>
      <c r="J17" s="45">
        <f t="shared" ref="J17:J19" si="12">IF(B17="buy",I17-E17,E17-I17)</f>
        <v>4.9999999999997158E-2</v>
      </c>
      <c r="K17" s="46">
        <f t="shared" ref="K17:K19" si="13">IF(OR(D17="usdjpy",D17="gbpjpy",D17="audjpy",D17="eurjpy"),J17*1000,J17*100000)</f>
        <v>49.999999999997158</v>
      </c>
      <c r="L17" s="16">
        <f t="shared" ref="L17:L19" si="14">K17*C17</f>
        <v>4.9999999999997158</v>
      </c>
      <c r="M17" s="16">
        <v>6.37</v>
      </c>
      <c r="N17" s="49">
        <v>20120809</v>
      </c>
      <c r="Q17" s="49">
        <v>0</v>
      </c>
    </row>
    <row r="18" spans="1:17">
      <c r="A18" s="14" t="s">
        <v>355</v>
      </c>
      <c r="B18" s="15" t="s">
        <v>19</v>
      </c>
      <c r="C18" s="16">
        <v>0.1</v>
      </c>
      <c r="D18" s="15" t="s">
        <v>192</v>
      </c>
      <c r="E18" s="24">
        <v>82.989000000000004</v>
      </c>
      <c r="F18" s="24">
        <v>0</v>
      </c>
      <c r="G18" s="24">
        <v>83.039000000000001</v>
      </c>
      <c r="H18" s="14" t="s">
        <v>356</v>
      </c>
      <c r="I18" s="24">
        <v>83.039000000000001</v>
      </c>
      <c r="J18" s="45">
        <f t="shared" si="12"/>
        <v>4.9999999999997158E-2</v>
      </c>
      <c r="K18" s="46">
        <f t="shared" si="13"/>
        <v>49.999999999997158</v>
      </c>
      <c r="L18" s="16">
        <f t="shared" si="14"/>
        <v>4.9999999999997158</v>
      </c>
      <c r="M18" s="16">
        <v>6.37</v>
      </c>
      <c r="Q18" s="49">
        <v>0</v>
      </c>
    </row>
    <row r="19" spans="1:17">
      <c r="A19" s="14" t="s">
        <v>357</v>
      </c>
      <c r="B19" s="15" t="s">
        <v>19</v>
      </c>
      <c r="C19" s="16">
        <v>0.1</v>
      </c>
      <c r="D19" s="15" t="s">
        <v>192</v>
      </c>
      <c r="E19" s="24">
        <v>83.045000000000002</v>
      </c>
      <c r="F19" s="24">
        <v>0</v>
      </c>
      <c r="G19" s="24">
        <v>83.094999999999999</v>
      </c>
      <c r="H19" s="14" t="s">
        <v>358</v>
      </c>
      <c r="I19" s="24">
        <v>83.094999999999999</v>
      </c>
      <c r="J19" s="45">
        <f t="shared" si="12"/>
        <v>4.9999999999997158E-2</v>
      </c>
      <c r="K19" s="46">
        <f t="shared" si="13"/>
        <v>49.999999999997158</v>
      </c>
      <c r="L19" s="16">
        <f t="shared" si="14"/>
        <v>4.9999999999997158</v>
      </c>
      <c r="M19" s="16">
        <v>6.37</v>
      </c>
      <c r="N19" s="81" t="s">
        <v>20</v>
      </c>
      <c r="O19" s="77">
        <f>SUM(L17:L19)</f>
        <v>14.999999999999147</v>
      </c>
      <c r="P19" s="6">
        <f>SUM(M17:M19)</f>
        <v>19.11</v>
      </c>
      <c r="Q19" s="49">
        <v>3.37</v>
      </c>
    </row>
    <row r="20" spans="1:17">
      <c r="A20" s="14" t="s">
        <v>359</v>
      </c>
      <c r="B20" s="15" t="s">
        <v>19</v>
      </c>
      <c r="C20" s="16">
        <v>0.1</v>
      </c>
      <c r="D20" s="15" t="s">
        <v>192</v>
      </c>
      <c r="E20" s="24">
        <v>83.040999999999997</v>
      </c>
      <c r="F20" s="24">
        <v>0</v>
      </c>
      <c r="G20" s="24">
        <v>83.090999999999994</v>
      </c>
      <c r="H20" s="14" t="s">
        <v>360</v>
      </c>
      <c r="I20" s="24">
        <v>83.090999999999994</v>
      </c>
      <c r="J20" s="45">
        <f t="shared" ref="J20" si="15">IF(B20="buy",I20-E20,E20-I20)</f>
        <v>4.9999999999997158E-2</v>
      </c>
      <c r="K20" s="46">
        <f t="shared" ref="K20" si="16">IF(OR(D20="usdjpy",D20="gbpjpy",D20="audjpy",D20="eurjpy"),J20*1000,J20*100000)</f>
        <v>49.999999999997158</v>
      </c>
      <c r="L20" s="16">
        <f t="shared" ref="L20" si="17">K20*C20</f>
        <v>4.9999999999997158</v>
      </c>
      <c r="M20" s="16">
        <v>6.37</v>
      </c>
      <c r="N20" s="81">
        <v>20120810</v>
      </c>
      <c r="O20" s="77">
        <f>SUM(L20:L20)</f>
        <v>4.9999999999997158</v>
      </c>
      <c r="P20" s="6">
        <f>SUM(M20:M20)</f>
        <v>6.37</v>
      </c>
      <c r="Q20" s="49">
        <v>0</v>
      </c>
    </row>
    <row r="21" spans="1:17">
      <c r="A21" s="14" t="s">
        <v>361</v>
      </c>
      <c r="B21" s="15" t="s">
        <v>19</v>
      </c>
      <c r="C21" s="16">
        <v>0.1</v>
      </c>
      <c r="D21" s="15" t="s">
        <v>192</v>
      </c>
      <c r="E21" s="24">
        <v>82.623999999999995</v>
      </c>
      <c r="F21" s="24">
        <v>0</v>
      </c>
      <c r="G21" s="24">
        <v>82.674000000000007</v>
      </c>
      <c r="H21" s="14" t="s">
        <v>362</v>
      </c>
      <c r="I21" s="24">
        <v>82.674000000000007</v>
      </c>
      <c r="J21" s="45">
        <f t="shared" ref="J21:J22" si="18">IF(B21="buy",I21-E21,E21-I21)</f>
        <v>5.0000000000011369E-2</v>
      </c>
      <c r="K21" s="46">
        <f t="shared" ref="K21:K22" si="19">IF(OR(D21="usdjpy",D21="gbpjpy",D21="audjpy",D21="eurjpy"),J21*1000,J21*100000)</f>
        <v>50.000000000011369</v>
      </c>
      <c r="L21" s="16">
        <f t="shared" ref="L21:L22" si="20">K21*C21</f>
        <v>5.0000000000011369</v>
      </c>
      <c r="M21" s="16">
        <v>6.35</v>
      </c>
      <c r="N21" s="33">
        <v>20120814</v>
      </c>
      <c r="Q21" s="49">
        <v>0</v>
      </c>
    </row>
    <row r="22" spans="1:17">
      <c r="A22" s="14" t="s">
        <v>363</v>
      </c>
      <c r="B22" s="15" t="s">
        <v>19</v>
      </c>
      <c r="C22" s="16">
        <v>0.1</v>
      </c>
      <c r="D22" s="15" t="s">
        <v>192</v>
      </c>
      <c r="E22" s="24">
        <v>82.980999999999995</v>
      </c>
      <c r="F22" s="24">
        <v>0</v>
      </c>
      <c r="G22" s="24">
        <v>83.031000000000006</v>
      </c>
      <c r="H22" s="14" t="s">
        <v>364</v>
      </c>
      <c r="I22" s="24">
        <v>83.031000000000006</v>
      </c>
      <c r="J22" s="45">
        <f t="shared" si="18"/>
        <v>5.0000000000011369E-2</v>
      </c>
      <c r="K22" s="46">
        <f t="shared" si="19"/>
        <v>50.000000000011369</v>
      </c>
      <c r="L22" s="16">
        <f t="shared" si="20"/>
        <v>5.0000000000011369</v>
      </c>
      <c r="M22" s="16">
        <v>6.34</v>
      </c>
      <c r="N22" s="81" t="s">
        <v>20</v>
      </c>
      <c r="O22" s="77">
        <f>SUM(L21:L22)</f>
        <v>10.000000000002274</v>
      </c>
      <c r="P22" s="6">
        <f>SUM(M21:M22)</f>
        <v>12.69</v>
      </c>
      <c r="Q22" s="49">
        <v>1.68</v>
      </c>
    </row>
    <row r="23" spans="1:17">
      <c r="A23" s="14" t="s">
        <v>365</v>
      </c>
      <c r="B23" s="15" t="s">
        <v>19</v>
      </c>
      <c r="C23" s="16">
        <v>0.1</v>
      </c>
      <c r="D23" s="15" t="s">
        <v>192</v>
      </c>
      <c r="E23" s="24">
        <v>82.534000000000006</v>
      </c>
      <c r="F23" s="24">
        <v>0</v>
      </c>
      <c r="G23" s="24">
        <v>82.584000000000003</v>
      </c>
      <c r="H23" s="14" t="s">
        <v>366</v>
      </c>
      <c r="I23" s="24">
        <v>82.584000000000003</v>
      </c>
      <c r="J23" s="45">
        <f t="shared" ref="J23:J24" si="21">IF(B23="buy",I23-E23,E23-I23)</f>
        <v>4.9999999999997158E-2</v>
      </c>
      <c r="K23" s="46">
        <f t="shared" ref="K23:K24" si="22">IF(OR(D23="usdjpy",D23="gbpjpy",D23="audjpy",D23="eurjpy"),J23*1000,J23*100000)</f>
        <v>49.999999999997158</v>
      </c>
      <c r="L23" s="16">
        <f t="shared" ref="L23:L24" si="23">K23*C23</f>
        <v>4.9999999999997158</v>
      </c>
      <c r="M23" s="16">
        <v>6.36</v>
      </c>
      <c r="N23" s="81">
        <v>20120815</v>
      </c>
      <c r="Q23" s="49">
        <v>0</v>
      </c>
    </row>
    <row r="24" spans="1:17">
      <c r="A24" s="14" t="s">
        <v>367</v>
      </c>
      <c r="B24" s="15" t="s">
        <v>19</v>
      </c>
      <c r="C24" s="16">
        <v>0.1</v>
      </c>
      <c r="D24" s="15" t="s">
        <v>192</v>
      </c>
      <c r="E24" s="24">
        <v>82.561999999999998</v>
      </c>
      <c r="F24" s="24">
        <v>0</v>
      </c>
      <c r="G24" s="24">
        <v>82.611999999999995</v>
      </c>
      <c r="H24" s="14" t="s">
        <v>368</v>
      </c>
      <c r="I24" s="24">
        <v>82.611999999999995</v>
      </c>
      <c r="J24" s="45">
        <f t="shared" si="21"/>
        <v>4.9999999999997158E-2</v>
      </c>
      <c r="K24" s="46">
        <f t="shared" si="22"/>
        <v>49.999999999997158</v>
      </c>
      <c r="L24" s="16">
        <f t="shared" si="23"/>
        <v>4.9999999999997158</v>
      </c>
      <c r="M24" s="16">
        <v>6.34</v>
      </c>
      <c r="N24" s="81" t="s">
        <v>20</v>
      </c>
      <c r="O24" s="77">
        <f>SUM(L23:L24)</f>
        <v>9.9999999999994316</v>
      </c>
      <c r="P24" s="6">
        <f>SUM(M23:M24)</f>
        <v>12.7</v>
      </c>
      <c r="Q24" s="49">
        <v>0</v>
      </c>
    </row>
    <row r="25" spans="1:17">
      <c r="A25" s="14" t="s">
        <v>369</v>
      </c>
      <c r="B25" s="15" t="s">
        <v>19</v>
      </c>
      <c r="C25" s="16">
        <v>0.1</v>
      </c>
      <c r="D25" s="15" t="s">
        <v>192</v>
      </c>
      <c r="E25" s="24">
        <v>83.055999999999997</v>
      </c>
      <c r="F25" s="24">
        <v>0</v>
      </c>
      <c r="G25" s="24">
        <v>83.105999999999995</v>
      </c>
      <c r="H25" s="14" t="s">
        <v>370</v>
      </c>
      <c r="I25" s="24">
        <v>83.105999999999995</v>
      </c>
      <c r="J25" s="45">
        <f t="shared" ref="J25" si="24">IF(B25="buy",I25-E25,E25-I25)</f>
        <v>4.9999999999997158E-2</v>
      </c>
      <c r="K25" s="46">
        <f t="shared" ref="K25" si="25">IF(OR(D25="usdjpy",D25="gbpjpy",D25="audjpy",D25="eurjpy"),J25*1000,J25*100000)</f>
        <v>49.999999999997158</v>
      </c>
      <c r="L25" s="16">
        <f t="shared" ref="L25" si="26">K25*C25</f>
        <v>4.9999999999997158</v>
      </c>
      <c r="M25" s="16">
        <v>6.32</v>
      </c>
      <c r="N25" s="81">
        <v>20120816</v>
      </c>
      <c r="O25" s="77">
        <f>SUM(L25:L25)</f>
        <v>4.9999999999997158</v>
      </c>
      <c r="P25" s="6">
        <f>SUM(M25:M25)</f>
        <v>6.32</v>
      </c>
      <c r="Q25" s="49">
        <v>0</v>
      </c>
    </row>
    <row r="26" spans="1:17">
      <c r="A26" s="14" t="s">
        <v>371</v>
      </c>
      <c r="B26" s="15" t="s">
        <v>19</v>
      </c>
      <c r="C26" s="16">
        <v>0.1</v>
      </c>
      <c r="D26" s="15" t="s">
        <v>192</v>
      </c>
      <c r="E26" s="24">
        <v>83.376000000000005</v>
      </c>
      <c r="F26" s="24">
        <v>0</v>
      </c>
      <c r="G26" s="24">
        <v>83.426000000000002</v>
      </c>
      <c r="H26" s="14" t="s">
        <v>372</v>
      </c>
      <c r="I26" s="24">
        <v>83.426000000000002</v>
      </c>
      <c r="J26" s="45">
        <f t="shared" ref="J26" si="27">IF(B26="buy",I26-E26,E26-I26)</f>
        <v>4.9999999999997158E-2</v>
      </c>
      <c r="K26" s="46">
        <f t="shared" ref="K26" si="28">IF(OR(D26="usdjpy",D26="gbpjpy",D26="audjpy",D26="eurjpy"),J26*1000,J26*100000)</f>
        <v>49.999999999997158</v>
      </c>
      <c r="L26" s="16">
        <f t="shared" ref="L26" si="29">K26*C26</f>
        <v>4.9999999999997158</v>
      </c>
      <c r="M26" s="16">
        <v>6.3</v>
      </c>
      <c r="N26" s="81">
        <v>20120817</v>
      </c>
      <c r="O26" s="77">
        <f>SUM(L26:L26)</f>
        <v>4.9999999999997158</v>
      </c>
      <c r="P26" s="6">
        <f>SUM(M26:M26)</f>
        <v>6.3</v>
      </c>
      <c r="Q26" s="49">
        <v>0</v>
      </c>
    </row>
    <row r="27" spans="1:17">
      <c r="A27" s="14" t="s">
        <v>373</v>
      </c>
      <c r="B27" s="15" t="s">
        <v>19</v>
      </c>
      <c r="C27" s="16">
        <v>0.1</v>
      </c>
      <c r="D27" s="15" t="s">
        <v>192</v>
      </c>
      <c r="E27" s="24">
        <v>83.388999999999996</v>
      </c>
      <c r="F27" s="24">
        <v>0</v>
      </c>
      <c r="G27" s="24">
        <v>83.438999999999993</v>
      </c>
      <c r="H27" s="14" t="s">
        <v>374</v>
      </c>
      <c r="I27" s="24">
        <v>83.438999999999993</v>
      </c>
      <c r="J27" s="45">
        <f t="shared" ref="J27:J29" si="30">IF(B27="buy",I27-E27,E27-I27)</f>
        <v>4.9999999999997158E-2</v>
      </c>
      <c r="K27" s="46">
        <f t="shared" ref="K27:K29" si="31">IF(OR(D27="usdjpy",D27="gbpjpy",D27="audjpy",D27="eurjpy"),J27*1000,J27*100000)</f>
        <v>49.999999999997158</v>
      </c>
      <c r="L27" s="16">
        <f t="shared" ref="L27:L29" si="32">K27*C27</f>
        <v>4.9999999999997158</v>
      </c>
      <c r="M27" s="16">
        <v>6.3</v>
      </c>
      <c r="N27" s="81">
        <v>20120821</v>
      </c>
      <c r="Q27" s="49">
        <v>0</v>
      </c>
    </row>
    <row r="28" spans="1:17">
      <c r="A28" s="14" t="s">
        <v>375</v>
      </c>
      <c r="B28" s="15" t="s">
        <v>19</v>
      </c>
      <c r="C28" s="16">
        <v>0.1</v>
      </c>
      <c r="D28" s="15" t="s">
        <v>192</v>
      </c>
      <c r="E28" s="24">
        <v>83.397000000000006</v>
      </c>
      <c r="F28" s="24">
        <v>0</v>
      </c>
      <c r="G28" s="24">
        <v>83.447000000000003</v>
      </c>
      <c r="H28" s="14" t="s">
        <v>376</v>
      </c>
      <c r="I28" s="24">
        <v>83.447000000000003</v>
      </c>
      <c r="J28" s="45">
        <f t="shared" si="30"/>
        <v>4.9999999999997158E-2</v>
      </c>
      <c r="K28" s="46">
        <f t="shared" si="31"/>
        <v>49.999999999997158</v>
      </c>
      <c r="L28" s="16">
        <f t="shared" si="32"/>
        <v>4.9999999999997158</v>
      </c>
      <c r="M28" s="16">
        <v>6.29</v>
      </c>
      <c r="Q28" s="49">
        <v>0</v>
      </c>
    </row>
    <row r="29" spans="1:17">
      <c r="A29" s="14" t="s">
        <v>377</v>
      </c>
      <c r="B29" s="15" t="s">
        <v>19</v>
      </c>
      <c r="C29" s="16">
        <v>0.1</v>
      </c>
      <c r="D29" s="15" t="s">
        <v>192</v>
      </c>
      <c r="E29" s="24">
        <v>83.325000000000003</v>
      </c>
      <c r="F29" s="24">
        <v>0</v>
      </c>
      <c r="G29" s="24">
        <v>83.375</v>
      </c>
      <c r="H29" s="14" t="s">
        <v>378</v>
      </c>
      <c r="I29" s="24">
        <v>83.375</v>
      </c>
      <c r="J29" s="45">
        <f t="shared" si="30"/>
        <v>4.9999999999997158E-2</v>
      </c>
      <c r="K29" s="46">
        <f t="shared" si="31"/>
        <v>49.999999999997158</v>
      </c>
      <c r="L29" s="16">
        <f t="shared" si="32"/>
        <v>4.9999999999997158</v>
      </c>
      <c r="M29" s="16">
        <v>6.3</v>
      </c>
      <c r="N29" s="81" t="s">
        <v>20</v>
      </c>
      <c r="O29" s="77">
        <f>SUM(L27:L29)</f>
        <v>14.999999999999147</v>
      </c>
      <c r="P29" s="6">
        <f>SUM(M27:M29)</f>
        <v>18.89</v>
      </c>
      <c r="Q29" s="49">
        <v>1.66</v>
      </c>
    </row>
    <row r="30" spans="1:17">
      <c r="J30" s="49"/>
      <c r="L30" s="49"/>
    </row>
    <row r="31" spans="1:17">
      <c r="J31" s="49"/>
      <c r="L31" s="49"/>
    </row>
    <row r="32" spans="1:17">
      <c r="J32" s="49"/>
      <c r="L32" s="49"/>
    </row>
    <row r="33" spans="10:17">
      <c r="J33" s="49"/>
      <c r="L33" s="49"/>
    </row>
    <row r="34" spans="10:17">
      <c r="J34" s="49"/>
      <c r="L34" s="49"/>
    </row>
    <row r="35" spans="10:17">
      <c r="J35" s="49"/>
      <c r="L35" s="49"/>
    </row>
    <row r="36" spans="10:17">
      <c r="J36" s="49"/>
      <c r="L36" s="49"/>
    </row>
    <row r="37" spans="10:17">
      <c r="J37" s="49"/>
      <c r="L37" s="49"/>
    </row>
    <row r="38" spans="10:17">
      <c r="J38" s="49"/>
      <c r="L38" s="49"/>
    </row>
    <row r="39" spans="10:17">
      <c r="J39" s="49"/>
      <c r="L39" s="49"/>
    </row>
    <row r="40" spans="10:17">
      <c r="J40" s="49"/>
      <c r="L40" s="49"/>
    </row>
    <row r="41" spans="10:17">
      <c r="J41" s="49"/>
      <c r="L41" s="49"/>
    </row>
    <row r="42" spans="10:17">
      <c r="J42" s="49"/>
      <c r="L42" s="49"/>
    </row>
    <row r="43" spans="10:17">
      <c r="J43" s="49"/>
      <c r="L43" s="49"/>
    </row>
    <row r="44" spans="10:17">
      <c r="O44" s="77"/>
      <c r="Q44" s="62"/>
    </row>
    <row r="45" spans="10:17">
      <c r="O45" s="77"/>
      <c r="Q45" s="62"/>
    </row>
    <row r="46" spans="10:17">
      <c r="O46" s="77"/>
      <c r="Q46" s="62"/>
    </row>
    <row r="47" spans="10:17">
      <c r="O47" s="77"/>
      <c r="Q47" s="62"/>
    </row>
    <row r="48" spans="10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2"/>
    </row>
    <row r="125" spans="15:17">
      <c r="O125" s="77"/>
      <c r="Q125" s="62"/>
    </row>
    <row r="126" spans="15:17">
      <c r="O126" s="77"/>
      <c r="Q126" s="62"/>
    </row>
    <row r="127" spans="15:17">
      <c r="O127" s="77"/>
      <c r="Q127" s="62"/>
    </row>
    <row r="128" spans="15:17">
      <c r="O128" s="77"/>
      <c r="Q128" s="62"/>
    </row>
    <row r="129" spans="15:17">
      <c r="O129" s="77"/>
      <c r="Q129" s="62"/>
    </row>
    <row r="130" spans="15:17">
      <c r="O130" s="77"/>
      <c r="Q130" s="62"/>
    </row>
    <row r="131" spans="15:17">
      <c r="O131" s="77"/>
      <c r="Q131" s="62"/>
    </row>
    <row r="132" spans="15:17">
      <c r="O132" s="77"/>
      <c r="Q132" s="62"/>
    </row>
    <row r="133" spans="15:17">
      <c r="O133" s="77"/>
      <c r="Q133" s="62"/>
    </row>
    <row r="134" spans="15:17">
      <c r="O134" s="77"/>
      <c r="Q134" s="62"/>
    </row>
    <row r="135" spans="15:17">
      <c r="O135" s="77"/>
      <c r="Q135" s="62"/>
    </row>
    <row r="136" spans="15:17">
      <c r="O136" s="77"/>
      <c r="Q136" s="62"/>
    </row>
    <row r="137" spans="15:17">
      <c r="O137" s="77"/>
      <c r="Q137" s="62"/>
    </row>
    <row r="138" spans="15:17">
      <c r="O138" s="77"/>
      <c r="Q138" s="62"/>
    </row>
    <row r="139" spans="15:17">
      <c r="O139" s="77"/>
      <c r="Q139" s="62"/>
    </row>
    <row r="140" spans="15:17">
      <c r="O140" s="77"/>
      <c r="Q140" s="62"/>
    </row>
    <row r="141" spans="15:17">
      <c r="O141" s="77"/>
      <c r="Q141" s="62"/>
    </row>
    <row r="142" spans="15:17">
      <c r="O142" s="77"/>
      <c r="Q142" s="62"/>
    </row>
    <row r="143" spans="15:17">
      <c r="O143" s="77"/>
      <c r="Q143" s="62"/>
    </row>
    <row r="144" spans="15:17">
      <c r="O144" s="77"/>
      <c r="Q144" s="62"/>
    </row>
    <row r="145" spans="15:17">
      <c r="O145" s="77"/>
      <c r="Q145" s="62"/>
    </row>
    <row r="146" spans="15:17">
      <c r="O146" s="77"/>
      <c r="Q146" s="62"/>
    </row>
    <row r="147" spans="15:17">
      <c r="O147" s="77"/>
      <c r="Q147" s="62"/>
    </row>
    <row r="148" spans="15:17">
      <c r="O148" s="77"/>
      <c r="Q148" s="62"/>
    </row>
    <row r="149" spans="15:17">
      <c r="O149" s="77"/>
      <c r="Q149" s="62"/>
    </row>
    <row r="150" spans="15:17">
      <c r="O150" s="77"/>
      <c r="Q150" s="62"/>
    </row>
    <row r="151" spans="15:17">
      <c r="O151" s="77"/>
      <c r="Q151" s="62"/>
    </row>
    <row r="152" spans="15:17">
      <c r="O152" s="77"/>
      <c r="Q152" s="62"/>
    </row>
    <row r="153" spans="15:17">
      <c r="O153" s="77"/>
      <c r="Q153" s="62"/>
    </row>
    <row r="154" spans="15:17">
      <c r="O154" s="77"/>
      <c r="Q154" s="62"/>
    </row>
    <row r="155" spans="15:17">
      <c r="O155" s="77"/>
      <c r="Q155" s="62"/>
    </row>
    <row r="156" spans="15:17">
      <c r="O156" s="77"/>
      <c r="Q156" s="62"/>
    </row>
    <row r="157" spans="15:17">
      <c r="O157" s="77"/>
      <c r="Q157" s="62"/>
    </row>
    <row r="158" spans="15:17">
      <c r="O158" s="77"/>
      <c r="Q158" s="62"/>
    </row>
    <row r="159" spans="15:17">
      <c r="O159" s="77"/>
      <c r="Q159" s="62"/>
    </row>
    <row r="160" spans="15:17">
      <c r="O160" s="77"/>
      <c r="Q160" s="62"/>
    </row>
    <row r="161" spans="15:17">
      <c r="O161" s="77"/>
      <c r="Q161" s="62"/>
    </row>
    <row r="162" spans="15:17">
      <c r="O162" s="77"/>
      <c r="Q162" s="62"/>
    </row>
    <row r="163" spans="15:17">
      <c r="O163" s="77"/>
      <c r="Q163" s="62"/>
    </row>
    <row r="164" spans="15:17">
      <c r="O164" s="77"/>
      <c r="Q164" s="62"/>
    </row>
    <row r="165" spans="15:17">
      <c r="O165" s="77"/>
      <c r="Q165" s="62"/>
    </row>
    <row r="166" spans="15:17">
      <c r="O166" s="77"/>
      <c r="Q166" s="62"/>
    </row>
    <row r="167" spans="15:17">
      <c r="O167" s="77"/>
      <c r="Q167" s="62"/>
    </row>
    <row r="168" spans="15:17">
      <c r="O168" s="77"/>
      <c r="Q168" s="62"/>
    </row>
    <row r="169" spans="15:17">
      <c r="O169" s="77"/>
      <c r="Q169" s="62"/>
    </row>
    <row r="170" spans="15:17">
      <c r="O170" s="77"/>
      <c r="Q170" s="62"/>
    </row>
    <row r="171" spans="15:17">
      <c r="O171" s="77"/>
      <c r="Q171" s="62"/>
    </row>
    <row r="172" spans="15:17">
      <c r="O172" s="77"/>
      <c r="Q172" s="62"/>
    </row>
    <row r="173" spans="15:17">
      <c r="O173" s="77"/>
      <c r="Q173" s="62"/>
    </row>
    <row r="174" spans="15:17">
      <c r="O174" s="77"/>
      <c r="Q174" s="62"/>
    </row>
    <row r="175" spans="15:17">
      <c r="O175" s="77"/>
      <c r="Q175" s="62"/>
    </row>
    <row r="176" spans="15:17">
      <c r="O176" s="77"/>
      <c r="Q176" s="62"/>
    </row>
    <row r="177" spans="15:17">
      <c r="O177" s="77"/>
      <c r="Q177" s="62"/>
    </row>
    <row r="178" spans="15:17">
      <c r="O178" s="77"/>
      <c r="Q178" s="62"/>
    </row>
    <row r="179" spans="15:17">
      <c r="O179" s="77"/>
      <c r="Q179" s="62"/>
    </row>
    <row r="180" spans="15:17">
      <c r="O180" s="77"/>
      <c r="Q180" s="62"/>
    </row>
    <row r="181" spans="15:17">
      <c r="O181" s="77"/>
      <c r="Q181" s="62"/>
    </row>
    <row r="182" spans="15:17">
      <c r="O182" s="77"/>
      <c r="Q182" s="62"/>
    </row>
    <row r="183" spans="15:17">
      <c r="O183" s="77"/>
      <c r="Q183" s="62"/>
    </row>
    <row r="184" spans="15:17">
      <c r="O184" s="77"/>
      <c r="Q184" s="62"/>
    </row>
    <row r="185" spans="15:17">
      <c r="O185" s="77"/>
      <c r="Q185" s="62"/>
    </row>
    <row r="186" spans="15:17">
      <c r="O186" s="77"/>
      <c r="Q186" s="62"/>
    </row>
    <row r="187" spans="15:17">
      <c r="O187" s="77"/>
      <c r="Q187" s="62"/>
    </row>
    <row r="188" spans="15:17">
      <c r="O188" s="77"/>
      <c r="Q188" s="62"/>
    </row>
    <row r="189" spans="15:17">
      <c r="O189" s="77"/>
      <c r="Q189" s="62"/>
    </row>
    <row r="190" spans="15:17">
      <c r="O190" s="77"/>
      <c r="Q190" s="62"/>
    </row>
    <row r="191" spans="15:17">
      <c r="O191" s="77"/>
      <c r="Q191" s="62"/>
    </row>
    <row r="192" spans="15:17">
      <c r="O192" s="77"/>
      <c r="Q192" s="62"/>
    </row>
    <row r="193" spans="15:17">
      <c r="O193" s="77"/>
      <c r="Q193" s="62"/>
    </row>
    <row r="194" spans="15:17">
      <c r="O194" s="77"/>
      <c r="Q194" s="62"/>
    </row>
    <row r="195" spans="15:17">
      <c r="O195" s="77"/>
      <c r="Q195" s="62"/>
    </row>
    <row r="196" spans="15:17">
      <c r="O196" s="77"/>
      <c r="Q196" s="62"/>
    </row>
    <row r="197" spans="15:17">
      <c r="O197" s="77"/>
      <c r="Q197" s="62"/>
    </row>
    <row r="198" spans="15:17">
      <c r="O198" s="77"/>
      <c r="Q198" s="62"/>
    </row>
    <row r="199" spans="15:17">
      <c r="O199" s="77"/>
      <c r="Q199" s="62"/>
    </row>
    <row r="200" spans="15:17">
      <c r="O200" s="77"/>
      <c r="Q200" s="62"/>
    </row>
    <row r="201" spans="15:17">
      <c r="O201" s="77"/>
      <c r="Q201" s="62"/>
    </row>
    <row r="202" spans="15:17">
      <c r="O202" s="77"/>
      <c r="Q202" s="62"/>
    </row>
    <row r="203" spans="15:17">
      <c r="O203" s="77"/>
      <c r="Q203" s="62"/>
    </row>
    <row r="204" spans="15:17">
      <c r="O204" s="77"/>
      <c r="Q204" s="62"/>
    </row>
    <row r="205" spans="15:17">
      <c r="O205" s="77"/>
      <c r="Q205" s="62"/>
    </row>
    <row r="206" spans="15:17">
      <c r="O206" s="77"/>
      <c r="Q206" s="62"/>
    </row>
    <row r="207" spans="15:17">
      <c r="O207" s="77"/>
      <c r="Q207" s="62"/>
    </row>
    <row r="208" spans="15:17">
      <c r="O208" s="77"/>
      <c r="Q208" s="62"/>
    </row>
    <row r="209" spans="15:17">
      <c r="O209" s="77"/>
      <c r="Q209" s="61"/>
    </row>
    <row r="210" spans="15:17">
      <c r="O210" s="77"/>
      <c r="Q210" s="61"/>
    </row>
    <row r="211" spans="15:17">
      <c r="O211" s="77"/>
      <c r="Q211" s="61"/>
    </row>
    <row r="212" spans="15:17">
      <c r="O212" s="77"/>
      <c r="Q212" s="61"/>
    </row>
    <row r="213" spans="15:17">
      <c r="O213" s="77"/>
      <c r="Q213" s="61"/>
    </row>
    <row r="214" spans="15:17">
      <c r="O214" s="77"/>
      <c r="Q214" s="61"/>
    </row>
    <row r="215" spans="15:17">
      <c r="O215" s="77"/>
      <c r="Q215" s="61"/>
    </row>
    <row r="216" spans="15:17">
      <c r="O216" s="77"/>
      <c r="Q216" s="61"/>
    </row>
    <row r="217" spans="15:17">
      <c r="O217" s="77"/>
      <c r="Q217" s="61"/>
    </row>
    <row r="218" spans="15:17">
      <c r="O218" s="77"/>
      <c r="Q218" s="61"/>
    </row>
    <row r="219" spans="15:17">
      <c r="O219" s="77"/>
      <c r="Q219" s="61"/>
    </row>
    <row r="220" spans="15:17">
      <c r="O220" s="77"/>
      <c r="Q220" s="61"/>
    </row>
    <row r="221" spans="15:17">
      <c r="O221" s="77"/>
      <c r="Q221" s="61"/>
    </row>
    <row r="222" spans="15:17">
      <c r="O222" s="77"/>
      <c r="Q222" s="61"/>
    </row>
    <row r="223" spans="15:17">
      <c r="O223" s="77"/>
      <c r="Q223" s="61"/>
    </row>
    <row r="224" spans="15:17">
      <c r="O224" s="77"/>
      <c r="Q224" s="61"/>
    </row>
    <row r="225" spans="15:17">
      <c r="O225" s="77"/>
      <c r="Q225" s="61"/>
    </row>
    <row r="226" spans="15:17">
      <c r="O226" s="77"/>
      <c r="Q226" s="61"/>
    </row>
    <row r="227" spans="15:17">
      <c r="O227" s="77"/>
      <c r="Q227" s="61"/>
    </row>
    <row r="228" spans="15:17">
      <c r="O228" s="77"/>
      <c r="Q228" s="61"/>
    </row>
    <row r="229" spans="15:17">
      <c r="O229" s="77"/>
      <c r="Q229" s="61"/>
    </row>
    <row r="230" spans="15:17">
      <c r="O230" s="77"/>
      <c r="Q230" s="61"/>
    </row>
    <row r="231" spans="15:17">
      <c r="O231" s="77"/>
      <c r="Q231" s="61"/>
    </row>
    <row r="232" spans="15:17">
      <c r="O232" s="77"/>
      <c r="Q232" s="61"/>
    </row>
    <row r="233" spans="15:17">
      <c r="O233" s="77"/>
      <c r="Q233" s="61"/>
    </row>
    <row r="234" spans="15:17">
      <c r="O234" s="77"/>
      <c r="Q234" s="61"/>
    </row>
    <row r="235" spans="15:17">
      <c r="O235" s="77"/>
      <c r="Q235" s="61"/>
    </row>
    <row r="236" spans="15:17">
      <c r="O236" s="77"/>
      <c r="Q236" s="61"/>
    </row>
    <row r="237" spans="15:17">
      <c r="O237" s="77"/>
      <c r="Q237" s="61"/>
    </row>
    <row r="238" spans="15:17">
      <c r="O238" s="77"/>
      <c r="Q238" s="61"/>
    </row>
    <row r="239" spans="15:17">
      <c r="O239" s="77"/>
      <c r="Q239" s="61"/>
    </row>
    <row r="240" spans="15:17">
      <c r="O240" s="77"/>
      <c r="Q240" s="61"/>
    </row>
    <row r="241" spans="15:17">
      <c r="O241" s="77"/>
      <c r="Q241" s="61"/>
    </row>
    <row r="242" spans="15:17">
      <c r="O242" s="77"/>
      <c r="Q242" s="61"/>
    </row>
    <row r="243" spans="15:17">
      <c r="O243" s="77"/>
      <c r="Q243" s="61"/>
    </row>
    <row r="244" spans="15:17">
      <c r="O244" s="77"/>
      <c r="Q244" s="61"/>
    </row>
    <row r="245" spans="15:17">
      <c r="O245" s="77"/>
      <c r="Q245" s="61"/>
    </row>
    <row r="246" spans="15:17">
      <c r="O246" s="77"/>
      <c r="Q246" s="61"/>
    </row>
    <row r="247" spans="15:17">
      <c r="O247" s="77"/>
      <c r="Q247" s="61"/>
    </row>
    <row r="248" spans="15:17">
      <c r="O248" s="77"/>
      <c r="Q248" s="61"/>
    </row>
    <row r="249" spans="15:17">
      <c r="O249" s="77"/>
      <c r="Q249" s="61"/>
    </row>
    <row r="250" spans="15:17">
      <c r="O250" s="77"/>
      <c r="Q250" s="61"/>
    </row>
    <row r="251" spans="15:17">
      <c r="O251" s="77"/>
      <c r="Q251" s="61"/>
    </row>
    <row r="252" spans="15:17">
      <c r="O252" s="77"/>
      <c r="Q252" s="61"/>
    </row>
    <row r="253" spans="15:17">
      <c r="O253" s="77"/>
      <c r="Q253" s="61"/>
    </row>
    <row r="254" spans="15:17">
      <c r="O254" s="77"/>
      <c r="Q254" s="61"/>
    </row>
    <row r="255" spans="15:17">
      <c r="O255" s="77"/>
      <c r="Q255" s="61"/>
    </row>
    <row r="256" spans="15:17">
      <c r="O256" s="77"/>
      <c r="Q256" s="61"/>
    </row>
    <row r="257" spans="15:17">
      <c r="O257" s="77"/>
      <c r="Q257" s="61"/>
    </row>
    <row r="258" spans="15:17">
      <c r="O258" s="77"/>
      <c r="Q258" s="61"/>
    </row>
    <row r="259" spans="15:17">
      <c r="O259" s="77"/>
      <c r="Q259" s="61"/>
    </row>
    <row r="260" spans="15:17">
      <c r="O260" s="77"/>
      <c r="Q260" s="61"/>
    </row>
    <row r="261" spans="15:17">
      <c r="O261" s="77"/>
      <c r="Q261" s="61"/>
    </row>
    <row r="262" spans="15:17">
      <c r="O262" s="77"/>
      <c r="Q262" s="61"/>
    </row>
    <row r="263" spans="15:17">
      <c r="O263" s="77"/>
      <c r="Q263" s="61"/>
    </row>
    <row r="264" spans="15:17">
      <c r="O264" s="77"/>
      <c r="Q264" s="61"/>
    </row>
    <row r="265" spans="15:17">
      <c r="O265" s="77"/>
      <c r="Q265" s="61"/>
    </row>
    <row r="266" spans="15:17">
      <c r="O266" s="77"/>
      <c r="Q266" s="61"/>
    </row>
    <row r="267" spans="15:17">
      <c r="O267" s="77"/>
      <c r="Q267" s="61"/>
    </row>
    <row r="268" spans="15:17">
      <c r="O268" s="77"/>
    </row>
    <row r="269" spans="15:17">
      <c r="O269" s="77"/>
    </row>
    <row r="270" spans="15:17">
      <c r="O270" s="77"/>
    </row>
    <row r="271" spans="15:17">
      <c r="O271" s="77"/>
    </row>
    <row r="272" spans="15:17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  <row r="283" spans="15:15">
      <c r="O283" s="77"/>
    </row>
    <row r="284" spans="15:15">
      <c r="O284" s="77"/>
    </row>
    <row r="285" spans="15:15">
      <c r="O285" s="77"/>
    </row>
    <row r="286" spans="15:15">
      <c r="O286" s="77"/>
    </row>
    <row r="287" spans="15:15">
      <c r="O287" s="77"/>
    </row>
    <row r="288" spans="15:15">
      <c r="O288" s="77"/>
    </row>
    <row r="289" spans="15:15">
      <c r="O289" s="77"/>
    </row>
    <row r="290" spans="15:15">
      <c r="O290" s="77"/>
    </row>
    <row r="291" spans="15:15">
      <c r="O291" s="77"/>
    </row>
    <row r="292" spans="15:15">
      <c r="O292" s="77"/>
    </row>
    <row r="293" spans="15:15">
      <c r="O293" s="77"/>
    </row>
    <row r="294" spans="15:15">
      <c r="O294" s="77"/>
    </row>
    <row r="295" spans="15:15">
      <c r="O295" s="77"/>
    </row>
    <row r="296" spans="15:15">
      <c r="O296" s="77"/>
    </row>
    <row r="297" spans="15:15">
      <c r="O297" s="77"/>
    </row>
    <row r="298" spans="15:15">
      <c r="O298" s="77"/>
    </row>
    <row r="299" spans="15:15">
      <c r="O299" s="77"/>
    </row>
    <row r="300" spans="15:15">
      <c r="O300" s="77"/>
    </row>
    <row r="301" spans="15:15">
      <c r="O301" s="77"/>
    </row>
    <row r="302" spans="15:15">
      <c r="O302" s="77"/>
    </row>
    <row r="303" spans="15:15">
      <c r="O303" s="77"/>
    </row>
    <row r="304" spans="15:15">
      <c r="O304" s="77"/>
    </row>
    <row r="305" spans="15:15">
      <c r="O305" s="77"/>
    </row>
    <row r="306" spans="15:15">
      <c r="O306" s="77"/>
    </row>
    <row r="307" spans="15:15">
      <c r="O307" s="77"/>
    </row>
    <row r="308" spans="15:15">
      <c r="O308" s="77"/>
    </row>
    <row r="309" spans="15:15">
      <c r="O309" s="77"/>
    </row>
    <row r="310" spans="15:15">
      <c r="O310" s="77"/>
    </row>
    <row r="311" spans="15:15">
      <c r="O311" s="77"/>
    </row>
    <row r="312" spans="15:15">
      <c r="O312" s="77"/>
    </row>
    <row r="313" spans="15:15">
      <c r="O313" s="77"/>
    </row>
    <row r="314" spans="15:15">
      <c r="O314" s="77"/>
    </row>
    <row r="315" spans="15:15">
      <c r="O315" s="77"/>
    </row>
    <row r="316" spans="15:15">
      <c r="O316" s="77"/>
    </row>
    <row r="317" spans="15:15">
      <c r="O317" s="77"/>
    </row>
    <row r="318" spans="15:15">
      <c r="O318" s="77"/>
    </row>
    <row r="319" spans="15:15">
      <c r="O319" s="77"/>
    </row>
    <row r="320" spans="15:15">
      <c r="O320" s="77"/>
    </row>
    <row r="321" spans="15:15">
      <c r="O321" s="77"/>
    </row>
    <row r="322" spans="15:15">
      <c r="O322" s="77"/>
    </row>
    <row r="323" spans="15:15">
      <c r="O323" s="77"/>
    </row>
    <row r="324" spans="15:15">
      <c r="O324" s="77"/>
    </row>
    <row r="325" spans="15:15">
      <c r="O325" s="77"/>
    </row>
    <row r="326" spans="15:15">
      <c r="O326" s="77"/>
    </row>
    <row r="327" spans="15:15">
      <c r="O327" s="77"/>
    </row>
    <row r="328" spans="15:15">
      <c r="O328" s="77"/>
    </row>
    <row r="329" spans="15:15">
      <c r="O329" s="77"/>
    </row>
    <row r="330" spans="15:15">
      <c r="O330" s="77"/>
    </row>
    <row r="331" spans="15:15">
      <c r="O331" s="77"/>
    </row>
    <row r="332" spans="15:15">
      <c r="O332" s="77"/>
    </row>
    <row r="333" spans="15:15">
      <c r="O333" s="77"/>
    </row>
    <row r="334" spans="15:15">
      <c r="O334" s="77"/>
    </row>
    <row r="335" spans="15:15">
      <c r="O335" s="77"/>
    </row>
    <row r="336" spans="15:15">
      <c r="O336" s="77"/>
    </row>
    <row r="337" spans="15:15">
      <c r="O337" s="77"/>
    </row>
    <row r="338" spans="15:15">
      <c r="O338" s="77"/>
    </row>
    <row r="339" spans="15:15">
      <c r="O339" s="77"/>
    </row>
    <row r="340" spans="15:15">
      <c r="O340" s="77"/>
    </row>
    <row r="341" spans="15:15">
      <c r="O341" s="77"/>
    </row>
    <row r="342" spans="15:15">
      <c r="O342" s="77"/>
    </row>
    <row r="343" spans="15:15">
      <c r="O343" s="77"/>
    </row>
    <row r="344" spans="15:15">
      <c r="O344" s="77"/>
    </row>
    <row r="345" spans="15:15">
      <c r="O345" s="77"/>
    </row>
    <row r="346" spans="15:15">
      <c r="O346" s="77"/>
    </row>
    <row r="347" spans="15:15">
      <c r="O347" s="77"/>
    </row>
    <row r="348" spans="15:15">
      <c r="O348" s="77"/>
    </row>
    <row r="349" spans="15:15">
      <c r="O349" s="77"/>
    </row>
    <row r="350" spans="15:15">
      <c r="O350" s="77"/>
    </row>
    <row r="351" spans="15:15">
      <c r="O351" s="77"/>
    </row>
    <row r="352" spans="15:15">
      <c r="O352" s="77"/>
    </row>
    <row r="353" spans="15:15">
      <c r="O353" s="77"/>
    </row>
    <row r="354" spans="15:15">
      <c r="O354" s="77"/>
    </row>
    <row r="355" spans="15:15">
      <c r="O355" s="77"/>
    </row>
    <row r="356" spans="15:15">
      <c r="O356" s="77"/>
    </row>
    <row r="357" spans="15:15">
      <c r="O357" s="77"/>
    </row>
    <row r="358" spans="15:15">
      <c r="O358" s="77"/>
    </row>
    <row r="359" spans="15:15">
      <c r="O359" s="77"/>
    </row>
    <row r="360" spans="15:15">
      <c r="O360" s="77"/>
    </row>
    <row r="361" spans="15:15">
      <c r="O361" s="77"/>
    </row>
    <row r="362" spans="15:15">
      <c r="O362" s="77"/>
    </row>
    <row r="363" spans="15:15">
      <c r="O363" s="77"/>
    </row>
    <row r="364" spans="15:15">
      <c r="O364" s="77"/>
    </row>
    <row r="365" spans="15:15">
      <c r="O365" s="77"/>
    </row>
    <row r="366" spans="15:15">
      <c r="O366" s="77"/>
    </row>
    <row r="367" spans="15:15">
      <c r="O367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showGridLines="0" topLeftCell="J1" workbookViewId="0">
      <pane ySplit="7" topLeftCell="A8" activePane="bottomLeft" state="frozen"/>
      <selection pane="bottomLeft" activeCell="O20" sqref="O20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COUNT(E8:E1658)</f>
        <v>13</v>
      </c>
      <c r="M3" s="10">
        <f>L3-N3</f>
        <v>10</v>
      </c>
      <c r="N3" s="10">
        <f>COUNTIF(M8:M358,"&lt;0")</f>
        <v>3</v>
      </c>
      <c r="O3" s="11">
        <f>M3/L3</f>
        <v>0.76923076923076927</v>
      </c>
      <c r="P3" s="80">
        <f>SUM(L8:L1658)</f>
        <v>64.999999999999147</v>
      </c>
      <c r="Q3" s="12">
        <f>SUM(M8:M1658)</f>
        <v>83.15</v>
      </c>
      <c r="R3" s="68">
        <f>SUM(Q8:Q164)</f>
        <v>74.010000000000005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'8月'!P6+P3</f>
        <v>817.00000000000455</v>
      </c>
      <c r="Q6" s="76">
        <f>'8月'!Q6+Q3</f>
        <v>1027.4700000000003</v>
      </c>
      <c r="R6" s="70">
        <f>'8月'!R6+R3</f>
        <v>379.97999999999996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379</v>
      </c>
      <c r="B8" s="15" t="s">
        <v>19</v>
      </c>
      <c r="C8" s="16">
        <v>0.1</v>
      </c>
      <c r="D8" s="15" t="s">
        <v>192</v>
      </c>
      <c r="E8" s="24">
        <v>81.31</v>
      </c>
      <c r="F8" s="24">
        <v>0</v>
      </c>
      <c r="G8" s="24">
        <v>81.867999999999995</v>
      </c>
      <c r="H8" s="14" t="s">
        <v>380</v>
      </c>
      <c r="I8" s="24">
        <v>81.867999999999995</v>
      </c>
      <c r="J8" s="45">
        <f t="shared" ref="J8:J11" si="0">IF(B8="buy",I8-E8,E8-I8)</f>
        <v>0.55799999999999272</v>
      </c>
      <c r="K8" s="46">
        <f t="shared" ref="K8:K11" si="1">IF(OR(D8="usdjpy",D8="gbpjpy",D8="audjpy",D8="eurjpy"),J8*1000,J8*100000)</f>
        <v>557.99999999999272</v>
      </c>
      <c r="L8" s="16">
        <f t="shared" ref="L8:L11" si="2">K8*C8</f>
        <v>55.799999999999272</v>
      </c>
      <c r="M8" s="16">
        <v>71.89</v>
      </c>
      <c r="N8" s="49">
        <v>20120914</v>
      </c>
      <c r="Q8" s="65">
        <v>15.98</v>
      </c>
    </row>
    <row r="9" spans="1:19">
      <c r="A9" s="14" t="s">
        <v>381</v>
      </c>
      <c r="B9" s="15" t="s">
        <v>19</v>
      </c>
      <c r="C9" s="16">
        <v>0.1</v>
      </c>
      <c r="D9" s="15" t="s">
        <v>192</v>
      </c>
      <c r="E9" s="24">
        <v>80.304000000000002</v>
      </c>
      <c r="F9" s="24">
        <v>0</v>
      </c>
      <c r="G9" s="24">
        <v>81.867999999999995</v>
      </c>
      <c r="H9" s="14" t="s">
        <v>380</v>
      </c>
      <c r="I9" s="24">
        <v>81.867999999999995</v>
      </c>
      <c r="J9" s="45">
        <f t="shared" si="0"/>
        <v>1.563999999999993</v>
      </c>
      <c r="K9" s="46">
        <f t="shared" si="1"/>
        <v>1563.999999999993</v>
      </c>
      <c r="L9" s="16">
        <f t="shared" si="2"/>
        <v>156.3999999999993</v>
      </c>
      <c r="M9" s="16">
        <v>201.5</v>
      </c>
      <c r="Q9" s="65">
        <v>10.88</v>
      </c>
    </row>
    <row r="10" spans="1:19">
      <c r="A10" s="14" t="s">
        <v>382</v>
      </c>
      <c r="B10" s="15" t="s">
        <v>19</v>
      </c>
      <c r="C10" s="16">
        <v>0.1</v>
      </c>
      <c r="D10" s="15" t="s">
        <v>192</v>
      </c>
      <c r="E10" s="24">
        <v>82.311000000000007</v>
      </c>
      <c r="F10" s="24">
        <v>0</v>
      </c>
      <c r="G10" s="24">
        <v>81.867999999999995</v>
      </c>
      <c r="H10" s="14" t="s">
        <v>380</v>
      </c>
      <c r="I10" s="24">
        <v>81.867999999999995</v>
      </c>
      <c r="J10" s="45">
        <f t="shared" si="0"/>
        <v>-0.44300000000001205</v>
      </c>
      <c r="K10" s="46">
        <f t="shared" si="1"/>
        <v>-443.00000000001205</v>
      </c>
      <c r="L10" s="16">
        <f t="shared" si="2"/>
        <v>-44.300000000001205</v>
      </c>
      <c r="M10" s="16">
        <v>-57.07</v>
      </c>
      <c r="Q10" s="65">
        <v>20.98</v>
      </c>
    </row>
    <row r="11" spans="1:19">
      <c r="A11" s="14" t="s">
        <v>383</v>
      </c>
      <c r="B11" s="15" t="s">
        <v>19</v>
      </c>
      <c r="C11" s="16">
        <v>0.1</v>
      </c>
      <c r="D11" s="15" t="s">
        <v>192</v>
      </c>
      <c r="E11" s="24">
        <v>83.346999999999994</v>
      </c>
      <c r="F11" s="24">
        <v>0</v>
      </c>
      <c r="G11" s="24">
        <v>81.867999999999995</v>
      </c>
      <c r="H11" s="14" t="s">
        <v>380</v>
      </c>
      <c r="I11" s="24">
        <v>81.867999999999995</v>
      </c>
      <c r="J11" s="45">
        <f t="shared" si="0"/>
        <v>-1.4789999999999992</v>
      </c>
      <c r="K11" s="46">
        <f t="shared" si="1"/>
        <v>-1478.9999999999991</v>
      </c>
      <c r="L11" s="16">
        <f t="shared" si="2"/>
        <v>-147.89999999999992</v>
      </c>
      <c r="M11" s="16">
        <v>-190.54</v>
      </c>
      <c r="N11" s="81" t="s">
        <v>20</v>
      </c>
      <c r="O11" s="77">
        <f>SUM(L8:L11)</f>
        <v>19.999999999997442</v>
      </c>
      <c r="P11" s="6">
        <f>SUM(M8:M11)</f>
        <v>25.78</v>
      </c>
      <c r="Q11" s="65">
        <v>21.81</v>
      </c>
    </row>
    <row r="12" spans="1:19">
      <c r="A12" s="14" t="s">
        <v>384</v>
      </c>
      <c r="B12" s="15" t="s">
        <v>19</v>
      </c>
      <c r="C12" s="16">
        <v>0.1</v>
      </c>
      <c r="D12" s="15" t="s">
        <v>192</v>
      </c>
      <c r="E12" s="24">
        <v>82.344999999999999</v>
      </c>
      <c r="F12" s="24">
        <v>0</v>
      </c>
      <c r="G12" s="24">
        <v>82.394999999999996</v>
      </c>
      <c r="H12" s="14" t="s">
        <v>385</v>
      </c>
      <c r="I12" s="24">
        <v>82.394999999999996</v>
      </c>
      <c r="J12" s="45">
        <f t="shared" ref="J12:J13" si="3">IF(B12="buy",I12-E12,E12-I12)</f>
        <v>4.9999999999997158E-2</v>
      </c>
      <c r="K12" s="46">
        <f t="shared" ref="K12:K13" si="4">IF(OR(D12="usdjpy",D12="gbpjpy",D12="audjpy",D12="eurjpy"),J12*1000,J12*100000)</f>
        <v>49.999999999997158</v>
      </c>
      <c r="L12" s="16">
        <f t="shared" ref="L12:L13" si="5">K12*C12</f>
        <v>4.9999999999997158</v>
      </c>
      <c r="M12" s="16">
        <v>6.35</v>
      </c>
      <c r="N12" s="49">
        <v>20120917</v>
      </c>
      <c r="Q12" s="65">
        <v>0</v>
      </c>
    </row>
    <row r="13" spans="1:19">
      <c r="A13" s="14" t="s">
        <v>386</v>
      </c>
      <c r="B13" s="15" t="s">
        <v>19</v>
      </c>
      <c r="C13" s="16">
        <v>0.1</v>
      </c>
      <c r="D13" s="15" t="s">
        <v>192</v>
      </c>
      <c r="E13" s="24">
        <v>82.594999999999999</v>
      </c>
      <c r="F13" s="24">
        <v>0</v>
      </c>
      <c r="G13" s="24">
        <v>82.644999999999996</v>
      </c>
      <c r="H13" s="14" t="s">
        <v>387</v>
      </c>
      <c r="I13" s="24">
        <v>82.644999999999996</v>
      </c>
      <c r="J13" s="45">
        <f t="shared" si="3"/>
        <v>4.9999999999997158E-2</v>
      </c>
      <c r="K13" s="46">
        <f t="shared" si="4"/>
        <v>49.999999999997158</v>
      </c>
      <c r="L13" s="16">
        <f t="shared" si="5"/>
        <v>4.9999999999997158</v>
      </c>
      <c r="M13" s="16">
        <v>6.37</v>
      </c>
      <c r="N13" s="81" t="s">
        <v>20</v>
      </c>
      <c r="O13" s="77">
        <f>SUM(L12:L13)</f>
        <v>9.9999999999994316</v>
      </c>
      <c r="P13" s="6">
        <f>SUM(M12:M13)</f>
        <v>12.719999999999999</v>
      </c>
      <c r="Q13" s="65">
        <v>0</v>
      </c>
    </row>
    <row r="14" spans="1:19">
      <c r="A14" s="14" t="s">
        <v>388</v>
      </c>
      <c r="B14" s="15" t="s">
        <v>19</v>
      </c>
      <c r="C14" s="16">
        <v>0.1</v>
      </c>
      <c r="D14" s="15" t="s">
        <v>192</v>
      </c>
      <c r="E14" s="24">
        <v>82.341999999999999</v>
      </c>
      <c r="F14" s="24">
        <v>0</v>
      </c>
      <c r="G14" s="24">
        <v>82.391999999999996</v>
      </c>
      <c r="H14" s="14" t="s">
        <v>389</v>
      </c>
      <c r="I14" s="24">
        <v>82.391999999999996</v>
      </c>
      <c r="J14" s="45">
        <f t="shared" ref="J14" si="6">IF(B14="buy",I14-E14,E14-I14)</f>
        <v>4.9999999999997158E-2</v>
      </c>
      <c r="K14" s="46">
        <f t="shared" ref="K14" si="7">IF(OR(D14="usdjpy",D14="gbpjpy",D14="audjpy",D14="eurjpy"),J14*1000,J14*100000)</f>
        <v>49.999999999997158</v>
      </c>
      <c r="L14" s="16">
        <f t="shared" ref="L14" si="8">K14*C14</f>
        <v>4.9999999999997158</v>
      </c>
      <c r="M14" s="16">
        <v>6.34</v>
      </c>
      <c r="N14" s="81">
        <v>20120918</v>
      </c>
      <c r="O14" s="77">
        <f>SUM(L14)</f>
        <v>4.9999999999997158</v>
      </c>
      <c r="P14" s="6">
        <f>SUM(M14)</f>
        <v>6.34</v>
      </c>
      <c r="Q14" s="65">
        <v>0</v>
      </c>
    </row>
    <row r="15" spans="1:19">
      <c r="A15" s="14" t="s">
        <v>390</v>
      </c>
      <c r="B15" s="15" t="s">
        <v>19</v>
      </c>
      <c r="C15" s="16">
        <v>0.1</v>
      </c>
      <c r="D15" s="15" t="s">
        <v>192</v>
      </c>
      <c r="E15" s="24">
        <v>82.135999999999996</v>
      </c>
      <c r="F15" s="24">
        <v>0</v>
      </c>
      <c r="G15" s="24">
        <v>82.186000000000007</v>
      </c>
      <c r="H15" s="14" t="s">
        <v>391</v>
      </c>
      <c r="I15" s="24">
        <v>82.186000000000007</v>
      </c>
      <c r="J15" s="45">
        <f t="shared" ref="J15" si="9">IF(B15="buy",I15-E15,E15-I15)</f>
        <v>5.0000000000011369E-2</v>
      </c>
      <c r="K15" s="46">
        <f t="shared" ref="K15" si="10">IF(OR(D15="usdjpy",D15="gbpjpy",D15="audjpy",D15="eurjpy"),J15*1000,J15*100000)</f>
        <v>50.000000000011369</v>
      </c>
      <c r="L15" s="16">
        <f t="shared" ref="L15" si="11">K15*C15</f>
        <v>5.0000000000011369</v>
      </c>
      <c r="M15" s="16">
        <v>6.35</v>
      </c>
      <c r="N15" s="81">
        <v>20120919</v>
      </c>
      <c r="O15" s="77">
        <f>SUM(L15)</f>
        <v>5.0000000000011369</v>
      </c>
      <c r="P15" s="6">
        <f>SUM(M15)</f>
        <v>6.35</v>
      </c>
      <c r="Q15" s="65">
        <v>0</v>
      </c>
    </row>
    <row r="16" spans="1:19">
      <c r="A16" s="14" t="s">
        <v>392</v>
      </c>
      <c r="B16" s="15" t="s">
        <v>19</v>
      </c>
      <c r="C16" s="16">
        <v>0.1</v>
      </c>
      <c r="D16" s="15" t="s">
        <v>192</v>
      </c>
      <c r="E16" s="24">
        <v>81.843999999999994</v>
      </c>
      <c r="F16" s="24">
        <v>0</v>
      </c>
      <c r="G16" s="24">
        <v>81.894000000000005</v>
      </c>
      <c r="H16" s="14" t="s">
        <v>393</v>
      </c>
      <c r="I16" s="24">
        <v>81.894000000000005</v>
      </c>
      <c r="J16" s="45">
        <f t="shared" ref="J16:J20" si="12">IF(B16="buy",I16-E16,E16-I16)</f>
        <v>5.0000000000011369E-2</v>
      </c>
      <c r="K16" s="46">
        <f t="shared" ref="K16:K20" si="13">IF(OR(D16="usdjpy",D16="gbpjpy",D16="audjpy",D16="eurjpy"),J16*1000,J16*100000)</f>
        <v>50.000000000011369</v>
      </c>
      <c r="L16" s="16">
        <f t="shared" ref="L16:L20" si="14">K16*C16</f>
        <v>5.0000000000011369</v>
      </c>
      <c r="M16" s="16">
        <v>6.39</v>
      </c>
      <c r="N16" s="33">
        <v>20120921</v>
      </c>
      <c r="Q16" s="65">
        <v>0</v>
      </c>
    </row>
    <row r="17" spans="1:17">
      <c r="A17" s="14" t="s">
        <v>394</v>
      </c>
      <c r="B17" s="15" t="s">
        <v>19</v>
      </c>
      <c r="C17" s="16">
        <v>0.1</v>
      </c>
      <c r="D17" s="15" t="s">
        <v>192</v>
      </c>
      <c r="E17" s="24">
        <v>81.802000000000007</v>
      </c>
      <c r="F17" s="24">
        <v>0</v>
      </c>
      <c r="G17" s="24">
        <v>81.852000000000004</v>
      </c>
      <c r="H17" s="14" t="s">
        <v>395</v>
      </c>
      <c r="I17" s="24">
        <v>81.852000000000004</v>
      </c>
      <c r="J17" s="45">
        <f t="shared" si="12"/>
        <v>4.9999999999997158E-2</v>
      </c>
      <c r="K17" s="46">
        <f t="shared" si="13"/>
        <v>49.999999999997158</v>
      </c>
      <c r="L17" s="16">
        <f t="shared" si="14"/>
        <v>4.9999999999997158</v>
      </c>
      <c r="M17" s="16">
        <v>6.39</v>
      </c>
      <c r="Q17" s="65">
        <v>0</v>
      </c>
    </row>
    <row r="18" spans="1:17">
      <c r="A18" s="14" t="s">
        <v>396</v>
      </c>
      <c r="B18" s="15" t="s">
        <v>19</v>
      </c>
      <c r="C18" s="16">
        <v>0.1</v>
      </c>
      <c r="D18" s="15" t="s">
        <v>192</v>
      </c>
      <c r="E18" s="24">
        <v>81.796000000000006</v>
      </c>
      <c r="F18" s="24">
        <v>0</v>
      </c>
      <c r="G18" s="24">
        <v>81.846000000000004</v>
      </c>
      <c r="H18" s="14" t="s">
        <v>397</v>
      </c>
      <c r="I18" s="24">
        <v>81.846000000000004</v>
      </c>
      <c r="J18" s="45">
        <f t="shared" si="12"/>
        <v>4.9999999999997158E-2</v>
      </c>
      <c r="K18" s="46">
        <f t="shared" si="13"/>
        <v>49.999999999997158</v>
      </c>
      <c r="L18" s="16">
        <f t="shared" si="14"/>
        <v>4.9999999999997158</v>
      </c>
      <c r="M18" s="16">
        <v>6.4</v>
      </c>
      <c r="Q18" s="65">
        <v>0</v>
      </c>
    </row>
    <row r="19" spans="1:17">
      <c r="A19" s="14" t="s">
        <v>398</v>
      </c>
      <c r="B19" s="15" t="s">
        <v>19</v>
      </c>
      <c r="C19" s="16">
        <v>0.1</v>
      </c>
      <c r="D19" s="15" t="s">
        <v>192</v>
      </c>
      <c r="E19" s="24">
        <v>82.34</v>
      </c>
      <c r="F19" s="24">
        <v>0</v>
      </c>
      <c r="G19" s="24">
        <v>81.888000000000005</v>
      </c>
      <c r="H19" s="14" t="s">
        <v>399</v>
      </c>
      <c r="I19" s="24">
        <v>81.888000000000005</v>
      </c>
      <c r="J19" s="45">
        <f t="shared" si="12"/>
        <v>-0.45199999999999818</v>
      </c>
      <c r="K19" s="46">
        <f t="shared" si="13"/>
        <v>-451.99999999999818</v>
      </c>
      <c r="L19" s="16">
        <f t="shared" si="14"/>
        <v>-45.199999999999818</v>
      </c>
      <c r="M19" s="16">
        <v>-57.74</v>
      </c>
      <c r="Q19" s="49">
        <v>3.49</v>
      </c>
    </row>
    <row r="20" spans="1:17">
      <c r="A20" s="14" t="s">
        <v>400</v>
      </c>
      <c r="B20" s="15" t="s">
        <v>19</v>
      </c>
      <c r="C20" s="16">
        <v>0.1</v>
      </c>
      <c r="D20" s="15" t="s">
        <v>192</v>
      </c>
      <c r="E20" s="24">
        <v>81.335999999999999</v>
      </c>
      <c r="F20" s="24">
        <v>0</v>
      </c>
      <c r="G20" s="24">
        <v>81.888000000000005</v>
      </c>
      <c r="H20" s="14" t="s">
        <v>399</v>
      </c>
      <c r="I20" s="24">
        <v>81.888000000000005</v>
      </c>
      <c r="J20" s="45">
        <f t="shared" si="12"/>
        <v>0.55200000000000671</v>
      </c>
      <c r="K20" s="46">
        <f t="shared" si="13"/>
        <v>552.00000000000671</v>
      </c>
      <c r="L20" s="16">
        <f t="shared" si="14"/>
        <v>55.200000000000671</v>
      </c>
      <c r="M20" s="16">
        <v>70.52</v>
      </c>
      <c r="N20" s="81" t="s">
        <v>20</v>
      </c>
      <c r="O20" s="77">
        <f>SUM(L16:L20)</f>
        <v>25.000000000001421</v>
      </c>
      <c r="P20" s="6">
        <f>SUM(M16:M20)</f>
        <v>31.959999999999994</v>
      </c>
      <c r="Q20" s="65">
        <v>0.87</v>
      </c>
    </row>
    <row r="21" spans="1:17">
      <c r="J21" s="49"/>
      <c r="L21" s="49"/>
    </row>
    <row r="22" spans="1:17">
      <c r="J22" s="49"/>
      <c r="L22" s="49"/>
    </row>
    <row r="23" spans="1:17">
      <c r="J23" s="49"/>
      <c r="L23" s="49"/>
    </row>
    <row r="24" spans="1:17">
      <c r="J24" s="49"/>
      <c r="L24" s="49"/>
    </row>
    <row r="25" spans="1:17">
      <c r="O25" s="77"/>
      <c r="Q25" s="62"/>
    </row>
    <row r="26" spans="1:17">
      <c r="O26" s="77"/>
      <c r="Q26" s="62"/>
    </row>
    <row r="27" spans="1:17">
      <c r="O27" s="77"/>
      <c r="Q27" s="62"/>
    </row>
    <row r="28" spans="1:17">
      <c r="O28" s="77"/>
      <c r="Q28" s="62"/>
    </row>
    <row r="29" spans="1:17">
      <c r="O29" s="77"/>
      <c r="Q29" s="62"/>
    </row>
    <row r="30" spans="1:17">
      <c r="O30" s="77"/>
      <c r="Q30" s="62"/>
    </row>
    <row r="31" spans="1:17">
      <c r="O31" s="77"/>
      <c r="Q31" s="62"/>
    </row>
    <row r="32" spans="1:17">
      <c r="O32" s="77"/>
      <c r="Q32" s="62"/>
    </row>
    <row r="33" spans="15:17">
      <c r="O33" s="77"/>
      <c r="Q33" s="62"/>
    </row>
    <row r="34" spans="15:17">
      <c r="O34" s="77"/>
      <c r="Q34" s="62"/>
    </row>
    <row r="35" spans="15:17">
      <c r="O35" s="77"/>
      <c r="Q35" s="62"/>
    </row>
    <row r="36" spans="15:17">
      <c r="O36" s="77"/>
      <c r="Q36" s="62"/>
    </row>
    <row r="37" spans="15:17">
      <c r="O37" s="77"/>
      <c r="Q37" s="62"/>
    </row>
    <row r="38" spans="15:17">
      <c r="O38" s="77"/>
      <c r="Q38" s="62"/>
    </row>
    <row r="39" spans="15:17">
      <c r="O39" s="77"/>
      <c r="Q39" s="62"/>
    </row>
    <row r="40" spans="15:17">
      <c r="O40" s="77"/>
      <c r="Q40" s="62"/>
    </row>
    <row r="41" spans="15:17">
      <c r="O41" s="77"/>
      <c r="Q41" s="62"/>
    </row>
    <row r="42" spans="15:17">
      <c r="O42" s="77"/>
      <c r="Q42" s="62"/>
    </row>
    <row r="43" spans="15:17">
      <c r="O43" s="77"/>
      <c r="Q43" s="62"/>
    </row>
    <row r="44" spans="15:17">
      <c r="O44" s="77"/>
      <c r="Q44" s="62"/>
    </row>
    <row r="45" spans="15:17">
      <c r="O45" s="77"/>
      <c r="Q45" s="62"/>
    </row>
    <row r="46" spans="15:17">
      <c r="O46" s="77"/>
      <c r="Q46" s="62"/>
    </row>
    <row r="47" spans="15:17">
      <c r="O47" s="77"/>
      <c r="Q47" s="62"/>
    </row>
    <row r="48" spans="15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2"/>
    </row>
    <row r="125" spans="15:17">
      <c r="O125" s="77"/>
      <c r="Q125" s="62"/>
    </row>
    <row r="126" spans="15:17">
      <c r="O126" s="77"/>
      <c r="Q126" s="62"/>
    </row>
    <row r="127" spans="15:17">
      <c r="O127" s="77"/>
      <c r="Q127" s="62"/>
    </row>
    <row r="128" spans="15:17">
      <c r="O128" s="77"/>
      <c r="Q128" s="62"/>
    </row>
    <row r="129" spans="15:17">
      <c r="O129" s="77"/>
      <c r="Q129" s="62"/>
    </row>
    <row r="130" spans="15:17">
      <c r="O130" s="77"/>
      <c r="Q130" s="62"/>
    </row>
    <row r="131" spans="15:17">
      <c r="O131" s="77"/>
      <c r="Q131" s="62"/>
    </row>
    <row r="132" spans="15:17">
      <c r="O132" s="77"/>
      <c r="Q132" s="62"/>
    </row>
    <row r="133" spans="15:17">
      <c r="O133" s="77"/>
      <c r="Q133" s="62"/>
    </row>
    <row r="134" spans="15:17">
      <c r="O134" s="77"/>
      <c r="Q134" s="62"/>
    </row>
    <row r="135" spans="15:17">
      <c r="O135" s="77"/>
      <c r="Q135" s="62"/>
    </row>
    <row r="136" spans="15:17">
      <c r="O136" s="77"/>
      <c r="Q136" s="62"/>
    </row>
    <row r="137" spans="15:17">
      <c r="O137" s="77"/>
      <c r="Q137" s="62"/>
    </row>
    <row r="138" spans="15:17">
      <c r="O138" s="77"/>
      <c r="Q138" s="62"/>
    </row>
    <row r="139" spans="15:17">
      <c r="O139" s="77"/>
      <c r="Q139" s="62"/>
    </row>
    <row r="140" spans="15:17">
      <c r="O140" s="77"/>
      <c r="Q140" s="62"/>
    </row>
    <row r="141" spans="15:17">
      <c r="O141" s="77"/>
      <c r="Q141" s="62"/>
    </row>
    <row r="142" spans="15:17">
      <c r="O142" s="77"/>
      <c r="Q142" s="62"/>
    </row>
    <row r="143" spans="15:17">
      <c r="O143" s="77"/>
      <c r="Q143" s="62"/>
    </row>
    <row r="144" spans="15:17">
      <c r="O144" s="77"/>
      <c r="Q144" s="62"/>
    </row>
    <row r="145" spans="15:17">
      <c r="O145" s="77"/>
      <c r="Q145" s="62"/>
    </row>
    <row r="146" spans="15:17">
      <c r="O146" s="77"/>
      <c r="Q146" s="62"/>
    </row>
    <row r="147" spans="15:17">
      <c r="O147" s="77"/>
      <c r="Q147" s="62"/>
    </row>
    <row r="148" spans="15:17">
      <c r="O148" s="77"/>
      <c r="Q148" s="62"/>
    </row>
    <row r="149" spans="15:17">
      <c r="O149" s="77"/>
      <c r="Q149" s="62"/>
    </row>
    <row r="150" spans="15:17">
      <c r="O150" s="77"/>
      <c r="Q150" s="62"/>
    </row>
    <row r="151" spans="15:17">
      <c r="O151" s="77"/>
      <c r="Q151" s="62"/>
    </row>
    <row r="152" spans="15:17">
      <c r="O152" s="77"/>
      <c r="Q152" s="62"/>
    </row>
    <row r="153" spans="15:17">
      <c r="O153" s="77"/>
      <c r="Q153" s="62"/>
    </row>
    <row r="154" spans="15:17">
      <c r="O154" s="77"/>
      <c r="Q154" s="62"/>
    </row>
    <row r="155" spans="15:17">
      <c r="O155" s="77"/>
      <c r="Q155" s="62"/>
    </row>
    <row r="156" spans="15:17">
      <c r="O156" s="77"/>
      <c r="Q156" s="62"/>
    </row>
    <row r="157" spans="15:17">
      <c r="O157" s="77"/>
      <c r="Q157" s="62"/>
    </row>
    <row r="158" spans="15:17">
      <c r="O158" s="77"/>
      <c r="Q158" s="62"/>
    </row>
    <row r="159" spans="15:17">
      <c r="O159" s="77"/>
      <c r="Q159" s="62"/>
    </row>
    <row r="160" spans="15:17">
      <c r="O160" s="77"/>
      <c r="Q160" s="62"/>
    </row>
    <row r="161" spans="15:17">
      <c r="O161" s="77"/>
      <c r="Q161" s="62"/>
    </row>
    <row r="162" spans="15:17">
      <c r="O162" s="77"/>
      <c r="Q162" s="62"/>
    </row>
    <row r="163" spans="15:17">
      <c r="O163" s="77"/>
      <c r="Q163" s="62"/>
    </row>
    <row r="164" spans="15:17">
      <c r="O164" s="77"/>
      <c r="Q164" s="62"/>
    </row>
    <row r="165" spans="15:17">
      <c r="O165" s="77"/>
      <c r="Q165" s="62"/>
    </row>
    <row r="166" spans="15:17">
      <c r="O166" s="77"/>
      <c r="Q166" s="62"/>
    </row>
    <row r="167" spans="15:17">
      <c r="O167" s="77"/>
      <c r="Q167" s="62"/>
    </row>
    <row r="168" spans="15:17">
      <c r="O168" s="77"/>
      <c r="Q168" s="62"/>
    </row>
    <row r="169" spans="15:17">
      <c r="O169" s="77"/>
      <c r="Q169" s="62"/>
    </row>
    <row r="170" spans="15:17">
      <c r="O170" s="77"/>
      <c r="Q170" s="62"/>
    </row>
    <row r="171" spans="15:17">
      <c r="O171" s="77"/>
      <c r="Q171" s="62"/>
    </row>
    <row r="172" spans="15:17">
      <c r="O172" s="77"/>
      <c r="Q172" s="62"/>
    </row>
    <row r="173" spans="15:17">
      <c r="O173" s="77"/>
      <c r="Q173" s="62"/>
    </row>
    <row r="174" spans="15:17">
      <c r="O174" s="77"/>
      <c r="Q174" s="62"/>
    </row>
    <row r="175" spans="15:17">
      <c r="O175" s="77"/>
      <c r="Q175" s="62"/>
    </row>
    <row r="176" spans="15:17">
      <c r="O176" s="77"/>
      <c r="Q176" s="62"/>
    </row>
    <row r="177" spans="15:17">
      <c r="O177" s="77"/>
      <c r="Q177" s="62"/>
    </row>
    <row r="178" spans="15:17">
      <c r="O178" s="77"/>
      <c r="Q178" s="62"/>
    </row>
    <row r="179" spans="15:17">
      <c r="O179" s="77"/>
      <c r="Q179" s="62"/>
    </row>
    <row r="180" spans="15:17">
      <c r="O180" s="77"/>
      <c r="Q180" s="62"/>
    </row>
    <row r="181" spans="15:17">
      <c r="O181" s="77"/>
      <c r="Q181" s="62"/>
    </row>
    <row r="182" spans="15:17">
      <c r="O182" s="77"/>
      <c r="Q182" s="62"/>
    </row>
    <row r="183" spans="15:17">
      <c r="O183" s="77"/>
      <c r="Q183" s="62"/>
    </row>
    <row r="184" spans="15:17">
      <c r="O184" s="77"/>
      <c r="Q184" s="62"/>
    </row>
    <row r="185" spans="15:17">
      <c r="O185" s="77"/>
      <c r="Q185" s="62"/>
    </row>
    <row r="186" spans="15:17">
      <c r="O186" s="77"/>
      <c r="Q186" s="62"/>
    </row>
    <row r="187" spans="15:17">
      <c r="O187" s="77"/>
      <c r="Q187" s="62"/>
    </row>
    <row r="188" spans="15:17">
      <c r="O188" s="77"/>
      <c r="Q188" s="62"/>
    </row>
    <row r="189" spans="15:17">
      <c r="O189" s="77"/>
      <c r="Q189" s="62"/>
    </row>
    <row r="190" spans="15:17">
      <c r="O190" s="77"/>
      <c r="Q190" s="61"/>
    </row>
    <row r="191" spans="15:17">
      <c r="O191" s="77"/>
      <c r="Q191" s="61"/>
    </row>
    <row r="192" spans="15:17">
      <c r="O192" s="77"/>
      <c r="Q192" s="61"/>
    </row>
    <row r="193" spans="15:17">
      <c r="O193" s="77"/>
      <c r="Q193" s="61"/>
    </row>
    <row r="194" spans="15:17">
      <c r="O194" s="77"/>
      <c r="Q194" s="61"/>
    </row>
    <row r="195" spans="15:17">
      <c r="O195" s="77"/>
      <c r="Q195" s="61"/>
    </row>
    <row r="196" spans="15:17">
      <c r="O196" s="77"/>
      <c r="Q196" s="61"/>
    </row>
    <row r="197" spans="15:17">
      <c r="O197" s="77"/>
      <c r="Q197" s="61"/>
    </row>
    <row r="198" spans="15:17">
      <c r="O198" s="77"/>
      <c r="Q198" s="61"/>
    </row>
    <row r="199" spans="15:17">
      <c r="O199" s="77"/>
      <c r="Q199" s="61"/>
    </row>
    <row r="200" spans="15:17">
      <c r="O200" s="77"/>
      <c r="Q200" s="61"/>
    </row>
    <row r="201" spans="15:17">
      <c r="O201" s="77"/>
      <c r="Q201" s="61"/>
    </row>
    <row r="202" spans="15:17">
      <c r="O202" s="77"/>
      <c r="Q202" s="61"/>
    </row>
    <row r="203" spans="15:17">
      <c r="O203" s="77"/>
      <c r="Q203" s="61"/>
    </row>
    <row r="204" spans="15:17">
      <c r="O204" s="77"/>
      <c r="Q204" s="61"/>
    </row>
    <row r="205" spans="15:17">
      <c r="O205" s="77"/>
      <c r="Q205" s="61"/>
    </row>
    <row r="206" spans="15:17">
      <c r="O206" s="77"/>
      <c r="Q206" s="61"/>
    </row>
    <row r="207" spans="15:17">
      <c r="O207" s="77"/>
      <c r="Q207" s="61"/>
    </row>
    <row r="208" spans="15:17">
      <c r="O208" s="77"/>
      <c r="Q208" s="61"/>
    </row>
    <row r="209" spans="15:17">
      <c r="O209" s="77"/>
      <c r="Q209" s="61"/>
    </row>
    <row r="210" spans="15:17">
      <c r="O210" s="77"/>
      <c r="Q210" s="61"/>
    </row>
    <row r="211" spans="15:17">
      <c r="O211" s="77"/>
      <c r="Q211" s="61"/>
    </row>
    <row r="212" spans="15:17">
      <c r="O212" s="77"/>
      <c r="Q212" s="61"/>
    </row>
    <row r="213" spans="15:17">
      <c r="O213" s="77"/>
      <c r="Q213" s="61"/>
    </row>
    <row r="214" spans="15:17">
      <c r="O214" s="77"/>
      <c r="Q214" s="61"/>
    </row>
    <row r="215" spans="15:17">
      <c r="O215" s="77"/>
      <c r="Q215" s="61"/>
    </row>
    <row r="216" spans="15:17">
      <c r="O216" s="77"/>
      <c r="Q216" s="61"/>
    </row>
    <row r="217" spans="15:17">
      <c r="O217" s="77"/>
      <c r="Q217" s="61"/>
    </row>
    <row r="218" spans="15:17">
      <c r="O218" s="77"/>
      <c r="Q218" s="61"/>
    </row>
    <row r="219" spans="15:17">
      <c r="O219" s="77"/>
      <c r="Q219" s="61"/>
    </row>
    <row r="220" spans="15:17">
      <c r="O220" s="77"/>
      <c r="Q220" s="61"/>
    </row>
    <row r="221" spans="15:17">
      <c r="O221" s="77"/>
      <c r="Q221" s="61"/>
    </row>
    <row r="222" spans="15:17">
      <c r="O222" s="77"/>
      <c r="Q222" s="61"/>
    </row>
    <row r="223" spans="15:17">
      <c r="O223" s="77"/>
      <c r="Q223" s="61"/>
    </row>
    <row r="224" spans="15:17">
      <c r="O224" s="77"/>
      <c r="Q224" s="61"/>
    </row>
    <row r="225" spans="15:17">
      <c r="O225" s="77"/>
      <c r="Q225" s="61"/>
    </row>
    <row r="226" spans="15:17">
      <c r="O226" s="77"/>
      <c r="Q226" s="61"/>
    </row>
    <row r="227" spans="15:17">
      <c r="O227" s="77"/>
      <c r="Q227" s="61"/>
    </row>
    <row r="228" spans="15:17">
      <c r="O228" s="77"/>
      <c r="Q228" s="61"/>
    </row>
    <row r="229" spans="15:17">
      <c r="O229" s="77"/>
      <c r="Q229" s="61"/>
    </row>
    <row r="230" spans="15:17">
      <c r="O230" s="77"/>
      <c r="Q230" s="61"/>
    </row>
    <row r="231" spans="15:17">
      <c r="O231" s="77"/>
      <c r="Q231" s="61"/>
    </row>
    <row r="232" spans="15:17">
      <c r="O232" s="77"/>
      <c r="Q232" s="61"/>
    </row>
    <row r="233" spans="15:17">
      <c r="O233" s="77"/>
      <c r="Q233" s="61"/>
    </row>
    <row r="234" spans="15:17">
      <c r="O234" s="77"/>
      <c r="Q234" s="61"/>
    </row>
    <row r="235" spans="15:17">
      <c r="O235" s="77"/>
      <c r="Q235" s="61"/>
    </row>
    <row r="236" spans="15:17">
      <c r="O236" s="77"/>
      <c r="Q236" s="61"/>
    </row>
    <row r="237" spans="15:17">
      <c r="O237" s="77"/>
      <c r="Q237" s="61"/>
    </row>
    <row r="238" spans="15:17">
      <c r="O238" s="77"/>
      <c r="Q238" s="61"/>
    </row>
    <row r="239" spans="15:17">
      <c r="O239" s="77"/>
      <c r="Q239" s="61"/>
    </row>
    <row r="240" spans="15:17">
      <c r="O240" s="77"/>
      <c r="Q240" s="61"/>
    </row>
    <row r="241" spans="15:17">
      <c r="O241" s="77"/>
      <c r="Q241" s="61"/>
    </row>
    <row r="242" spans="15:17">
      <c r="O242" s="77"/>
      <c r="Q242" s="61"/>
    </row>
    <row r="243" spans="15:17">
      <c r="O243" s="77"/>
      <c r="Q243" s="61"/>
    </row>
    <row r="244" spans="15:17">
      <c r="O244" s="77"/>
      <c r="Q244" s="61"/>
    </row>
    <row r="245" spans="15:17">
      <c r="O245" s="77"/>
      <c r="Q245" s="61"/>
    </row>
    <row r="246" spans="15:17">
      <c r="O246" s="77"/>
      <c r="Q246" s="61"/>
    </row>
    <row r="247" spans="15:17">
      <c r="O247" s="77"/>
      <c r="Q247" s="61"/>
    </row>
    <row r="248" spans="15:17">
      <c r="O248" s="77"/>
      <c r="Q248" s="61"/>
    </row>
    <row r="249" spans="15:17">
      <c r="O249" s="77"/>
    </row>
    <row r="250" spans="15:17">
      <c r="O250" s="77"/>
    </row>
    <row r="251" spans="15:17">
      <c r="O251" s="77"/>
    </row>
    <row r="252" spans="15:17">
      <c r="O252" s="77"/>
    </row>
    <row r="253" spans="15:17">
      <c r="O253" s="77"/>
    </row>
    <row r="254" spans="15:17">
      <c r="O254" s="77"/>
    </row>
    <row r="255" spans="15:17">
      <c r="O255" s="77"/>
    </row>
    <row r="256" spans="15:17">
      <c r="O256" s="77"/>
    </row>
    <row r="257" spans="15:15">
      <c r="O257" s="77"/>
    </row>
    <row r="258" spans="15:15">
      <c r="O258" s="77"/>
    </row>
    <row r="259" spans="15:15">
      <c r="O259" s="77"/>
    </row>
    <row r="260" spans="15:15">
      <c r="O260" s="77"/>
    </row>
    <row r="261" spans="15:15">
      <c r="O261" s="77"/>
    </row>
    <row r="262" spans="15:15">
      <c r="O262" s="77"/>
    </row>
    <row r="263" spans="15:15">
      <c r="O263" s="77"/>
    </row>
    <row r="264" spans="15:15">
      <c r="O264" s="77"/>
    </row>
    <row r="265" spans="15:15">
      <c r="O265" s="77"/>
    </row>
    <row r="266" spans="15:15">
      <c r="O266" s="77"/>
    </row>
    <row r="267" spans="15:15">
      <c r="O267" s="77"/>
    </row>
    <row r="268" spans="15:15">
      <c r="O268" s="77"/>
    </row>
    <row r="269" spans="15:15">
      <c r="O269" s="77"/>
    </row>
    <row r="270" spans="15:15">
      <c r="O270" s="77"/>
    </row>
    <row r="271" spans="15:15">
      <c r="O271" s="77"/>
    </row>
    <row r="272" spans="15:15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  <row r="283" spans="15:15">
      <c r="O283" s="77"/>
    </row>
    <row r="284" spans="15:15">
      <c r="O284" s="77"/>
    </row>
    <row r="285" spans="15:15">
      <c r="O285" s="77"/>
    </row>
    <row r="286" spans="15:15">
      <c r="O286" s="77"/>
    </row>
    <row r="287" spans="15:15">
      <c r="O287" s="77"/>
    </row>
    <row r="288" spans="15:15">
      <c r="O288" s="77"/>
    </row>
    <row r="289" spans="15:15">
      <c r="O289" s="77"/>
    </row>
    <row r="290" spans="15:15">
      <c r="O290" s="77"/>
    </row>
    <row r="291" spans="15:15">
      <c r="O291" s="77"/>
    </row>
    <row r="292" spans="15:15">
      <c r="O292" s="77"/>
    </row>
    <row r="293" spans="15:15">
      <c r="O293" s="77"/>
    </row>
    <row r="294" spans="15:15">
      <c r="O294" s="77"/>
    </row>
    <row r="295" spans="15:15">
      <c r="O295" s="77"/>
    </row>
    <row r="296" spans="15:15">
      <c r="O296" s="77"/>
    </row>
    <row r="297" spans="15:15">
      <c r="O297" s="77"/>
    </row>
    <row r="298" spans="15:15">
      <c r="O298" s="77"/>
    </row>
    <row r="299" spans="15:15">
      <c r="O299" s="77"/>
    </row>
    <row r="300" spans="15:15">
      <c r="O300" s="77"/>
    </row>
    <row r="301" spans="15:15">
      <c r="O301" s="77"/>
    </row>
    <row r="302" spans="15:15">
      <c r="O302" s="77"/>
    </row>
    <row r="303" spans="15:15">
      <c r="O303" s="77"/>
    </row>
    <row r="304" spans="15:15">
      <c r="O304" s="77"/>
    </row>
    <row r="305" spans="15:15">
      <c r="O305" s="77"/>
    </row>
    <row r="306" spans="15:15">
      <c r="O306" s="77"/>
    </row>
    <row r="307" spans="15:15">
      <c r="O307" s="77"/>
    </row>
    <row r="308" spans="15:15">
      <c r="O308" s="77"/>
    </row>
    <row r="309" spans="15:15">
      <c r="O309" s="77"/>
    </row>
    <row r="310" spans="15:15">
      <c r="O310" s="77"/>
    </row>
    <row r="311" spans="15:15">
      <c r="O311" s="77"/>
    </row>
    <row r="312" spans="15:15">
      <c r="O312" s="77"/>
    </row>
    <row r="313" spans="15:15">
      <c r="O313" s="77"/>
    </row>
    <row r="314" spans="15:15">
      <c r="O314" s="77"/>
    </row>
    <row r="315" spans="15:15">
      <c r="O315" s="77"/>
    </row>
    <row r="316" spans="15:15">
      <c r="O316" s="77"/>
    </row>
    <row r="317" spans="15:15">
      <c r="O317" s="77"/>
    </row>
    <row r="318" spans="15:15">
      <c r="O318" s="77"/>
    </row>
    <row r="319" spans="15:15">
      <c r="O319" s="77"/>
    </row>
    <row r="320" spans="15:15">
      <c r="O320" s="77"/>
    </row>
    <row r="321" spans="15:15">
      <c r="O321" s="77"/>
    </row>
    <row r="322" spans="15:15">
      <c r="O322" s="77"/>
    </row>
    <row r="323" spans="15:15">
      <c r="O323" s="77"/>
    </row>
    <row r="324" spans="15:15">
      <c r="O324" s="77"/>
    </row>
    <row r="325" spans="15:15">
      <c r="O325" s="77"/>
    </row>
    <row r="326" spans="15:15">
      <c r="O326" s="77"/>
    </row>
    <row r="327" spans="15:15">
      <c r="O327" s="77"/>
    </row>
    <row r="328" spans="15:15">
      <c r="O328" s="77"/>
    </row>
    <row r="329" spans="15:15">
      <c r="O329" s="77"/>
    </row>
    <row r="330" spans="15:15">
      <c r="O330" s="77"/>
    </row>
    <row r="331" spans="15:15">
      <c r="O331" s="77"/>
    </row>
    <row r="332" spans="15:15">
      <c r="O332" s="77"/>
    </row>
    <row r="333" spans="15:15">
      <c r="O333" s="77"/>
    </row>
    <row r="334" spans="15:15">
      <c r="O334" s="77"/>
    </row>
    <row r="335" spans="15:15">
      <c r="O335" s="77"/>
    </row>
    <row r="336" spans="15:15">
      <c r="O336" s="77"/>
    </row>
    <row r="337" spans="15:15">
      <c r="O337" s="77"/>
    </row>
    <row r="338" spans="15:15">
      <c r="O338" s="77"/>
    </row>
    <row r="339" spans="15:15">
      <c r="O339" s="77"/>
    </row>
    <row r="340" spans="15:15">
      <c r="O340" s="77"/>
    </row>
    <row r="341" spans="15:15">
      <c r="O341" s="77"/>
    </row>
    <row r="342" spans="15:15">
      <c r="O342" s="77"/>
    </row>
    <row r="343" spans="15:15">
      <c r="O343" s="77"/>
    </row>
    <row r="344" spans="15:15">
      <c r="O344" s="77"/>
    </row>
    <row r="345" spans="15:15">
      <c r="O345" s="77"/>
    </row>
    <row r="346" spans="15:15">
      <c r="O346" s="77"/>
    </row>
    <row r="347" spans="15:15">
      <c r="O347" s="77"/>
    </row>
    <row r="348" spans="15:15">
      <c r="O348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4"/>
  <sheetViews>
    <sheetView showGridLines="0" topLeftCell="K1" workbookViewId="0">
      <pane ySplit="7" topLeftCell="A17" activePane="bottomLeft" state="frozen"/>
      <selection pane="bottomLeft" activeCell="Q27" sqref="Q27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COUNT(E8:E1654)</f>
        <v>20</v>
      </c>
      <c r="M3" s="10">
        <f>L3-N3</f>
        <v>18</v>
      </c>
      <c r="N3" s="10">
        <f>COUNTIF(M8:M354,"&lt;0")</f>
        <v>2</v>
      </c>
      <c r="O3" s="11">
        <f>M3/L3</f>
        <v>0.9</v>
      </c>
      <c r="P3" s="80">
        <f>SUM(L8:L1654)</f>
        <v>100.100000000009</v>
      </c>
      <c r="Q3" s="12">
        <f>SUM(M8:M1654)</f>
        <v>126.46</v>
      </c>
      <c r="R3" s="68">
        <f>SUM(Q8:Q160)</f>
        <v>36.790000000000013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'9月'!P6+P3</f>
        <v>917.10000000001355</v>
      </c>
      <c r="Q6" s="76">
        <f>'9月'!Q6+Q3</f>
        <v>1153.9300000000003</v>
      </c>
      <c r="R6" s="70">
        <f>'9月'!R6+R3</f>
        <v>416.77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401</v>
      </c>
      <c r="B8" s="15" t="s">
        <v>19</v>
      </c>
      <c r="C8" s="16">
        <v>0.1</v>
      </c>
      <c r="D8" s="15" t="s">
        <v>192</v>
      </c>
      <c r="E8" s="24">
        <v>81.834999999999994</v>
      </c>
      <c r="F8" s="24">
        <v>0</v>
      </c>
      <c r="G8" s="24">
        <v>80.873000000000005</v>
      </c>
      <c r="H8" s="14" t="s">
        <v>402</v>
      </c>
      <c r="I8" s="24">
        <v>80.873000000000005</v>
      </c>
      <c r="J8" s="45">
        <f t="shared" ref="J8:J27" si="0">IF(B8="buy",I8-E8,E8-I8)</f>
        <v>-0.96199999999998909</v>
      </c>
      <c r="K8" s="46">
        <f t="shared" ref="K8:K27" si="1">IF(OR(D8="usdjpy",D8="gbpjpy",D8="audjpy",D8="eurjpy"),J8*1000,J8*100000)</f>
        <v>-961.99999999998909</v>
      </c>
      <c r="L8" s="16">
        <f t="shared" ref="L8:L27" si="2">K8*C8</f>
        <v>-96.199999999998909</v>
      </c>
      <c r="M8" s="16">
        <v>-122.01</v>
      </c>
      <c r="N8" s="49">
        <v>201210</v>
      </c>
      <c r="Q8" s="65">
        <v>11.5</v>
      </c>
    </row>
    <row r="9" spans="1:19">
      <c r="A9" s="14" t="s">
        <v>403</v>
      </c>
      <c r="B9" s="15" t="s">
        <v>19</v>
      </c>
      <c r="C9" s="16">
        <v>0.1</v>
      </c>
      <c r="D9" s="15" t="s">
        <v>192</v>
      </c>
      <c r="E9" s="24">
        <v>80.816999999999993</v>
      </c>
      <c r="F9" s="24">
        <v>0</v>
      </c>
      <c r="G9" s="24">
        <v>80.873000000000005</v>
      </c>
      <c r="H9" s="14" t="s">
        <v>402</v>
      </c>
      <c r="I9" s="24">
        <v>80.873000000000005</v>
      </c>
      <c r="J9" s="45">
        <f t="shared" si="0"/>
        <v>5.6000000000011596E-2</v>
      </c>
      <c r="K9" s="46">
        <f t="shared" si="1"/>
        <v>56.000000000011596</v>
      </c>
      <c r="L9" s="16">
        <f t="shared" si="2"/>
        <v>5.6000000000011596</v>
      </c>
      <c r="M9" s="16">
        <v>7.1</v>
      </c>
      <c r="Q9" s="65">
        <v>9.81</v>
      </c>
    </row>
    <row r="10" spans="1:19">
      <c r="A10" s="14" t="s">
        <v>404</v>
      </c>
      <c r="B10" s="15" t="s">
        <v>19</v>
      </c>
      <c r="C10" s="16">
        <v>0.1</v>
      </c>
      <c r="D10" s="15" t="s">
        <v>192</v>
      </c>
      <c r="E10" s="24">
        <v>79.816999999999993</v>
      </c>
      <c r="F10" s="24">
        <v>0</v>
      </c>
      <c r="G10" s="24">
        <v>80.873000000000005</v>
      </c>
      <c r="H10" s="14" t="s">
        <v>402</v>
      </c>
      <c r="I10" s="24">
        <v>80.873000000000005</v>
      </c>
      <c r="J10" s="45">
        <f t="shared" si="0"/>
        <v>1.0560000000000116</v>
      </c>
      <c r="K10" s="46">
        <f t="shared" si="1"/>
        <v>1056.0000000000116</v>
      </c>
      <c r="L10" s="16">
        <f t="shared" si="2"/>
        <v>105.60000000000116</v>
      </c>
      <c r="M10" s="16">
        <v>133.93</v>
      </c>
      <c r="Q10" s="65">
        <v>3.28</v>
      </c>
    </row>
    <row r="11" spans="1:19">
      <c r="A11" s="14" t="s">
        <v>405</v>
      </c>
      <c r="B11" s="15" t="s">
        <v>19</v>
      </c>
      <c r="C11" s="16">
        <v>0.1</v>
      </c>
      <c r="D11" s="15" t="s">
        <v>192</v>
      </c>
      <c r="E11" s="24">
        <v>80.373999999999995</v>
      </c>
      <c r="F11" s="24">
        <v>0</v>
      </c>
      <c r="G11" s="24">
        <v>80.424000000000007</v>
      </c>
      <c r="H11" s="14" t="s">
        <v>406</v>
      </c>
      <c r="I11" s="24">
        <v>80.424000000000007</v>
      </c>
      <c r="J11" s="45">
        <f t="shared" si="0"/>
        <v>5.0000000000011369E-2</v>
      </c>
      <c r="K11" s="46">
        <f t="shared" si="1"/>
        <v>50.000000000011369</v>
      </c>
      <c r="L11" s="16">
        <f t="shared" si="2"/>
        <v>5.0000000000011369</v>
      </c>
      <c r="M11" s="16">
        <v>6.39</v>
      </c>
      <c r="Q11" s="65">
        <v>4.57</v>
      </c>
    </row>
    <row r="12" spans="1:19">
      <c r="A12" s="14" t="s">
        <v>407</v>
      </c>
      <c r="B12" s="15" t="s">
        <v>19</v>
      </c>
      <c r="C12" s="16">
        <v>0.1</v>
      </c>
      <c r="D12" s="15" t="s">
        <v>192</v>
      </c>
      <c r="E12" s="24">
        <v>80.466999999999999</v>
      </c>
      <c r="F12" s="24">
        <v>0</v>
      </c>
      <c r="G12" s="24">
        <v>80.516999999999996</v>
      </c>
      <c r="H12" s="14" t="s">
        <v>408</v>
      </c>
      <c r="I12" s="24">
        <v>80.516999999999996</v>
      </c>
      <c r="J12" s="45">
        <f t="shared" si="0"/>
        <v>4.9999999999997158E-2</v>
      </c>
      <c r="K12" s="46">
        <f t="shared" si="1"/>
        <v>49.999999999997158</v>
      </c>
      <c r="L12" s="16">
        <f t="shared" si="2"/>
        <v>4.9999999999997158</v>
      </c>
      <c r="M12" s="16">
        <v>6.37</v>
      </c>
      <c r="Q12" s="65">
        <v>0.75</v>
      </c>
    </row>
    <row r="13" spans="1:19">
      <c r="A13" s="14" t="s">
        <v>409</v>
      </c>
      <c r="B13" s="15" t="s">
        <v>19</v>
      </c>
      <c r="C13" s="16">
        <v>0.1</v>
      </c>
      <c r="D13" s="15" t="s">
        <v>192</v>
      </c>
      <c r="E13" s="24">
        <v>80.462999999999994</v>
      </c>
      <c r="F13" s="24">
        <v>0</v>
      </c>
      <c r="G13" s="24">
        <v>80.513000000000005</v>
      </c>
      <c r="H13" s="14" t="s">
        <v>410</v>
      </c>
      <c r="I13" s="24">
        <v>80.513000000000005</v>
      </c>
      <c r="J13" s="45">
        <f t="shared" si="0"/>
        <v>5.0000000000011369E-2</v>
      </c>
      <c r="K13" s="46">
        <f t="shared" si="1"/>
        <v>50.000000000011369</v>
      </c>
      <c r="L13" s="16">
        <f t="shared" si="2"/>
        <v>5.0000000000011369</v>
      </c>
      <c r="M13" s="16">
        <v>6.38</v>
      </c>
      <c r="Q13" s="65">
        <v>0</v>
      </c>
    </row>
    <row r="14" spans="1:19">
      <c r="A14" s="14" t="s">
        <v>411</v>
      </c>
      <c r="B14" s="15" t="s">
        <v>19</v>
      </c>
      <c r="C14" s="16">
        <v>0.1</v>
      </c>
      <c r="D14" s="15" t="s">
        <v>192</v>
      </c>
      <c r="E14" s="24">
        <v>80.456999999999994</v>
      </c>
      <c r="F14" s="24">
        <v>0</v>
      </c>
      <c r="G14" s="24">
        <v>80.507000000000005</v>
      </c>
      <c r="H14" s="14" t="s">
        <v>412</v>
      </c>
      <c r="I14" s="24">
        <v>80.507000000000005</v>
      </c>
      <c r="J14" s="45">
        <f t="shared" si="0"/>
        <v>5.0000000000011369E-2</v>
      </c>
      <c r="K14" s="46">
        <f t="shared" si="1"/>
        <v>50.000000000011369</v>
      </c>
      <c r="L14" s="16">
        <f t="shared" si="2"/>
        <v>5.0000000000011369</v>
      </c>
      <c r="M14" s="16">
        <v>6.37</v>
      </c>
      <c r="Q14" s="65">
        <v>0</v>
      </c>
    </row>
    <row r="15" spans="1:19">
      <c r="A15" s="14" t="s">
        <v>413</v>
      </c>
      <c r="B15" s="15" t="s">
        <v>19</v>
      </c>
      <c r="C15" s="16">
        <v>0.1</v>
      </c>
      <c r="D15" s="15" t="s">
        <v>192</v>
      </c>
      <c r="E15" s="24">
        <v>80.447999999999993</v>
      </c>
      <c r="F15" s="24">
        <v>0</v>
      </c>
      <c r="G15" s="24">
        <v>80.498000000000005</v>
      </c>
      <c r="H15" s="14" t="s">
        <v>414</v>
      </c>
      <c r="I15" s="24">
        <v>80.498000000000005</v>
      </c>
      <c r="J15" s="45">
        <f t="shared" si="0"/>
        <v>5.0000000000011369E-2</v>
      </c>
      <c r="K15" s="46">
        <f t="shared" si="1"/>
        <v>50.000000000011369</v>
      </c>
      <c r="L15" s="16">
        <f t="shared" si="2"/>
        <v>5.0000000000011369</v>
      </c>
      <c r="M15" s="16">
        <v>6.35</v>
      </c>
      <c r="Q15" s="65">
        <v>0.75</v>
      </c>
    </row>
    <row r="16" spans="1:19">
      <c r="A16" s="14" t="s">
        <v>415</v>
      </c>
      <c r="B16" s="15" t="s">
        <v>19</v>
      </c>
      <c r="C16" s="16">
        <v>0.1</v>
      </c>
      <c r="D16" s="15" t="s">
        <v>192</v>
      </c>
      <c r="E16" s="24">
        <v>81.06</v>
      </c>
      <c r="F16" s="24">
        <v>0</v>
      </c>
      <c r="G16" s="24">
        <v>81.11</v>
      </c>
      <c r="H16" s="14" t="s">
        <v>416</v>
      </c>
      <c r="I16" s="24">
        <v>81.11</v>
      </c>
      <c r="J16" s="45">
        <f t="shared" si="0"/>
        <v>4.9999999999997158E-2</v>
      </c>
      <c r="K16" s="46">
        <f t="shared" si="1"/>
        <v>49.999999999997158</v>
      </c>
      <c r="L16" s="16">
        <f t="shared" si="2"/>
        <v>4.9999999999997158</v>
      </c>
      <c r="M16" s="16">
        <v>6.35</v>
      </c>
      <c r="Q16" s="65">
        <v>0</v>
      </c>
    </row>
    <row r="17" spans="1:17">
      <c r="A17" s="14" t="s">
        <v>417</v>
      </c>
      <c r="B17" s="15" t="s">
        <v>19</v>
      </c>
      <c r="C17" s="16">
        <v>0.1</v>
      </c>
      <c r="D17" s="15" t="s">
        <v>192</v>
      </c>
      <c r="E17" s="24">
        <v>82.061999999999998</v>
      </c>
      <c r="F17" s="24">
        <v>0</v>
      </c>
      <c r="G17" s="24">
        <v>82.111999999999995</v>
      </c>
      <c r="H17" s="14" t="s">
        <v>418</v>
      </c>
      <c r="I17" s="24">
        <v>82.111999999999995</v>
      </c>
      <c r="J17" s="45">
        <f t="shared" si="0"/>
        <v>4.9999999999997158E-2</v>
      </c>
      <c r="K17" s="46">
        <f t="shared" si="1"/>
        <v>49.999999999997158</v>
      </c>
      <c r="L17" s="16">
        <f t="shared" si="2"/>
        <v>4.9999999999997158</v>
      </c>
      <c r="M17" s="16">
        <v>6.33</v>
      </c>
      <c r="Q17" s="65">
        <v>0</v>
      </c>
    </row>
    <row r="18" spans="1:17">
      <c r="A18" s="14" t="s">
        <v>419</v>
      </c>
      <c r="B18" s="15" t="s">
        <v>19</v>
      </c>
      <c r="C18" s="16">
        <v>0.1</v>
      </c>
      <c r="D18" s="15" t="s">
        <v>192</v>
      </c>
      <c r="E18" s="24">
        <v>82.176000000000002</v>
      </c>
      <c r="F18" s="24">
        <v>0</v>
      </c>
      <c r="G18" s="24">
        <v>82.225999999999999</v>
      </c>
      <c r="H18" s="14" t="s">
        <v>420</v>
      </c>
      <c r="I18" s="24">
        <v>82.225999999999999</v>
      </c>
      <c r="J18" s="45">
        <f t="shared" si="0"/>
        <v>4.9999999999997158E-2</v>
      </c>
      <c r="K18" s="46">
        <f t="shared" si="1"/>
        <v>49.999999999997158</v>
      </c>
      <c r="L18" s="16">
        <f t="shared" si="2"/>
        <v>4.9999999999997158</v>
      </c>
      <c r="M18" s="16">
        <v>6.31</v>
      </c>
      <c r="Q18" s="65">
        <v>0.76</v>
      </c>
    </row>
    <row r="19" spans="1:17">
      <c r="A19" s="14" t="s">
        <v>421</v>
      </c>
      <c r="B19" s="15" t="s">
        <v>19</v>
      </c>
      <c r="C19" s="16">
        <v>0.1</v>
      </c>
      <c r="D19" s="15" t="s">
        <v>192</v>
      </c>
      <c r="E19" s="24">
        <v>82.203000000000003</v>
      </c>
      <c r="F19" s="24">
        <v>0</v>
      </c>
      <c r="G19" s="24">
        <v>82.253</v>
      </c>
      <c r="H19" s="14" t="s">
        <v>422</v>
      </c>
      <c r="I19" s="24">
        <v>82.253</v>
      </c>
      <c r="J19" s="45">
        <f t="shared" si="0"/>
        <v>4.9999999999997158E-2</v>
      </c>
      <c r="K19" s="46">
        <f t="shared" si="1"/>
        <v>49.999999999997158</v>
      </c>
      <c r="L19" s="16">
        <f t="shared" si="2"/>
        <v>4.9999999999997158</v>
      </c>
      <c r="M19" s="16">
        <v>6.3</v>
      </c>
      <c r="Q19" s="65">
        <v>0</v>
      </c>
    </row>
    <row r="20" spans="1:17">
      <c r="A20" s="14" t="s">
        <v>423</v>
      </c>
      <c r="B20" s="15" t="s">
        <v>19</v>
      </c>
      <c r="C20" s="16">
        <v>0.1</v>
      </c>
      <c r="D20" s="15" t="s">
        <v>192</v>
      </c>
      <c r="E20" s="24">
        <v>82.191999999999993</v>
      </c>
      <c r="F20" s="24">
        <v>0</v>
      </c>
      <c r="G20" s="24">
        <v>82.242000000000004</v>
      </c>
      <c r="H20" s="14" t="s">
        <v>424</v>
      </c>
      <c r="I20" s="24">
        <v>82.242000000000004</v>
      </c>
      <c r="J20" s="45">
        <f t="shared" si="0"/>
        <v>5.0000000000011369E-2</v>
      </c>
      <c r="K20" s="46">
        <f t="shared" si="1"/>
        <v>50.000000000011369</v>
      </c>
      <c r="L20" s="16">
        <f t="shared" si="2"/>
        <v>5.0000000000011369</v>
      </c>
      <c r="M20" s="16">
        <v>6.3</v>
      </c>
      <c r="Q20" s="65">
        <v>0</v>
      </c>
    </row>
    <row r="21" spans="1:17">
      <c r="A21" s="14" t="s">
        <v>425</v>
      </c>
      <c r="B21" s="15" t="s">
        <v>19</v>
      </c>
      <c r="C21" s="16">
        <v>0.1</v>
      </c>
      <c r="D21" s="15" t="s">
        <v>192</v>
      </c>
      <c r="E21" s="24">
        <v>82.15</v>
      </c>
      <c r="F21" s="24">
        <v>0</v>
      </c>
      <c r="G21" s="24">
        <v>82.2</v>
      </c>
      <c r="H21" s="14" t="s">
        <v>426</v>
      </c>
      <c r="I21" s="24">
        <v>82.2</v>
      </c>
      <c r="J21" s="45">
        <f t="shared" si="0"/>
        <v>4.9999999999997158E-2</v>
      </c>
      <c r="K21" s="46">
        <f t="shared" si="1"/>
        <v>49.999999999997158</v>
      </c>
      <c r="L21" s="16">
        <f t="shared" si="2"/>
        <v>4.9999999999997158</v>
      </c>
      <c r="M21" s="16">
        <v>6.28</v>
      </c>
      <c r="O21" s="77"/>
      <c r="Q21" s="65">
        <v>0.76</v>
      </c>
    </row>
    <row r="22" spans="1:17">
      <c r="A22" s="14" t="s">
        <v>427</v>
      </c>
      <c r="B22" s="15" t="s">
        <v>19</v>
      </c>
      <c r="C22" s="16">
        <v>0.1</v>
      </c>
      <c r="D22" s="15" t="s">
        <v>192</v>
      </c>
      <c r="E22" s="24">
        <v>82.346999999999994</v>
      </c>
      <c r="F22" s="24">
        <v>0</v>
      </c>
      <c r="G22" s="24">
        <v>82.397000000000006</v>
      </c>
      <c r="H22" s="14" t="s">
        <v>428</v>
      </c>
      <c r="I22" s="24">
        <v>82.397000000000006</v>
      </c>
      <c r="J22" s="45">
        <f t="shared" si="0"/>
        <v>5.0000000000011369E-2</v>
      </c>
      <c r="K22" s="46">
        <f t="shared" si="1"/>
        <v>50.000000000011369</v>
      </c>
      <c r="L22" s="16">
        <f t="shared" si="2"/>
        <v>5.0000000000011369</v>
      </c>
      <c r="M22" s="16">
        <v>6.26</v>
      </c>
      <c r="O22" s="77"/>
      <c r="Q22" s="65">
        <v>0</v>
      </c>
    </row>
    <row r="23" spans="1:17">
      <c r="A23" s="14" t="s">
        <v>429</v>
      </c>
      <c r="B23" s="15" t="s">
        <v>19</v>
      </c>
      <c r="C23" s="16">
        <v>0.1</v>
      </c>
      <c r="D23" s="15" t="s">
        <v>192</v>
      </c>
      <c r="E23" s="24">
        <v>82.39</v>
      </c>
      <c r="F23" s="24">
        <v>0</v>
      </c>
      <c r="G23" s="24">
        <v>82.44</v>
      </c>
      <c r="H23" s="14" t="s">
        <v>430</v>
      </c>
      <c r="I23" s="24">
        <v>82.44</v>
      </c>
      <c r="J23" s="45">
        <f t="shared" si="0"/>
        <v>4.9999999999997158E-2</v>
      </c>
      <c r="K23" s="46">
        <f t="shared" si="1"/>
        <v>49.999999999997158</v>
      </c>
      <c r="L23" s="16">
        <f t="shared" si="2"/>
        <v>4.9999999999997158</v>
      </c>
      <c r="M23" s="16">
        <v>6.26</v>
      </c>
      <c r="O23" s="77"/>
      <c r="Q23" s="65">
        <v>0</v>
      </c>
    </row>
    <row r="24" spans="1:17">
      <c r="A24" s="14" t="s">
        <v>431</v>
      </c>
      <c r="B24" s="15" t="s">
        <v>19</v>
      </c>
      <c r="C24" s="16">
        <v>0.1</v>
      </c>
      <c r="D24" s="15" t="s">
        <v>192</v>
      </c>
      <c r="E24" s="24">
        <v>82.361000000000004</v>
      </c>
      <c r="F24" s="24">
        <v>0</v>
      </c>
      <c r="G24" s="24">
        <v>82.411000000000001</v>
      </c>
      <c r="H24" s="14" t="s">
        <v>432</v>
      </c>
      <c r="I24" s="24">
        <v>82.411000000000001</v>
      </c>
      <c r="J24" s="45">
        <f t="shared" si="0"/>
        <v>4.9999999999997158E-2</v>
      </c>
      <c r="K24" s="46">
        <f t="shared" si="1"/>
        <v>49.999999999997158</v>
      </c>
      <c r="L24" s="16">
        <f t="shared" si="2"/>
        <v>4.9999999999997158</v>
      </c>
      <c r="M24" s="16">
        <v>6.27</v>
      </c>
      <c r="O24" s="77"/>
      <c r="Q24" s="65">
        <v>0.77</v>
      </c>
    </row>
    <row r="25" spans="1:17">
      <c r="A25" s="14" t="s">
        <v>433</v>
      </c>
      <c r="B25" s="15" t="s">
        <v>19</v>
      </c>
      <c r="C25" s="16">
        <v>0.1</v>
      </c>
      <c r="D25" s="15" t="s">
        <v>192</v>
      </c>
      <c r="E25" s="24">
        <v>83.198999999999998</v>
      </c>
      <c r="F25" s="24">
        <v>0</v>
      </c>
      <c r="G25" s="24">
        <v>82.748999999999995</v>
      </c>
      <c r="H25" s="14" t="s">
        <v>434</v>
      </c>
      <c r="I25" s="24">
        <v>82.748999999999995</v>
      </c>
      <c r="J25" s="45">
        <f t="shared" si="0"/>
        <v>-0.45000000000000284</v>
      </c>
      <c r="K25" s="46">
        <f t="shared" si="1"/>
        <v>-450.00000000000284</v>
      </c>
      <c r="L25" s="16">
        <f t="shared" si="2"/>
        <v>-45.000000000000284</v>
      </c>
      <c r="M25" s="16">
        <v>-56.45</v>
      </c>
      <c r="O25" s="77"/>
      <c r="Q25" s="65">
        <v>3.07</v>
      </c>
    </row>
    <row r="26" spans="1:17">
      <c r="A26" s="14" t="s">
        <v>435</v>
      </c>
      <c r="B26" s="15" t="s">
        <v>19</v>
      </c>
      <c r="C26" s="16">
        <v>0.1</v>
      </c>
      <c r="D26" s="15" t="s">
        <v>192</v>
      </c>
      <c r="E26" s="24">
        <v>82.197999999999993</v>
      </c>
      <c r="F26" s="24">
        <v>0</v>
      </c>
      <c r="G26" s="24">
        <v>82.748999999999995</v>
      </c>
      <c r="H26" s="14" t="s">
        <v>434</v>
      </c>
      <c r="I26" s="24">
        <v>82.748999999999995</v>
      </c>
      <c r="J26" s="45">
        <f t="shared" si="0"/>
        <v>0.55100000000000193</v>
      </c>
      <c r="K26" s="46">
        <f t="shared" si="1"/>
        <v>551.00000000000193</v>
      </c>
      <c r="L26" s="16">
        <f t="shared" si="2"/>
        <v>55.100000000000193</v>
      </c>
      <c r="M26" s="16">
        <v>69.11</v>
      </c>
      <c r="O26" s="77"/>
      <c r="Q26" s="65">
        <v>0.77</v>
      </c>
    </row>
    <row r="27" spans="1:17">
      <c r="A27" s="14" t="s">
        <v>436</v>
      </c>
      <c r="B27" s="15" t="s">
        <v>19</v>
      </c>
      <c r="C27" s="16">
        <v>0.1</v>
      </c>
      <c r="D27" s="15" t="s">
        <v>192</v>
      </c>
      <c r="E27" s="24">
        <v>82.760999999999996</v>
      </c>
      <c r="F27" s="24">
        <v>0</v>
      </c>
      <c r="G27" s="24">
        <v>82.811000000000007</v>
      </c>
      <c r="H27" s="14" t="s">
        <v>437</v>
      </c>
      <c r="I27" s="24">
        <v>82.811000000000007</v>
      </c>
      <c r="J27" s="45">
        <f t="shared" si="0"/>
        <v>5.0000000000011369E-2</v>
      </c>
      <c r="K27" s="46">
        <f t="shared" si="1"/>
        <v>50.000000000011369</v>
      </c>
      <c r="L27" s="16">
        <f t="shared" si="2"/>
        <v>5.0000000000011369</v>
      </c>
      <c r="M27" s="16">
        <v>6.26</v>
      </c>
      <c r="N27" s="81" t="s">
        <v>20</v>
      </c>
      <c r="O27" s="77">
        <f>SUM(L8:L27)</f>
        <v>100.100000000009</v>
      </c>
      <c r="P27" s="6">
        <f>SUM(M8:M27)</f>
        <v>126.46</v>
      </c>
      <c r="Q27" s="65">
        <v>0</v>
      </c>
    </row>
    <row r="28" spans="1:17">
      <c r="O28" s="77"/>
      <c r="Q28" s="62"/>
    </row>
    <row r="29" spans="1:17">
      <c r="O29" s="77"/>
      <c r="Q29" s="62"/>
    </row>
    <row r="30" spans="1:17">
      <c r="O30" s="77"/>
      <c r="Q30" s="62"/>
    </row>
    <row r="31" spans="1:17">
      <c r="O31" s="77"/>
      <c r="Q31" s="62"/>
    </row>
    <row r="32" spans="1:17">
      <c r="O32" s="77"/>
      <c r="Q32" s="62"/>
    </row>
    <row r="33" spans="15:17">
      <c r="O33" s="77"/>
      <c r="Q33" s="62"/>
    </row>
    <row r="34" spans="15:17">
      <c r="O34" s="77"/>
      <c r="Q34" s="62"/>
    </row>
    <row r="35" spans="15:17">
      <c r="O35" s="77"/>
      <c r="Q35" s="62"/>
    </row>
    <row r="36" spans="15:17">
      <c r="O36" s="77"/>
      <c r="Q36" s="62"/>
    </row>
    <row r="37" spans="15:17">
      <c r="O37" s="77"/>
      <c r="Q37" s="62"/>
    </row>
    <row r="38" spans="15:17">
      <c r="O38" s="77"/>
      <c r="Q38" s="62"/>
    </row>
    <row r="39" spans="15:17">
      <c r="O39" s="77"/>
      <c r="Q39" s="62"/>
    </row>
    <row r="40" spans="15:17">
      <c r="O40" s="77"/>
      <c r="Q40" s="62"/>
    </row>
    <row r="41" spans="15:17">
      <c r="O41" s="77"/>
      <c r="Q41" s="62"/>
    </row>
    <row r="42" spans="15:17">
      <c r="O42" s="77"/>
      <c r="Q42" s="62"/>
    </row>
    <row r="43" spans="15:17">
      <c r="O43" s="77"/>
      <c r="Q43" s="62"/>
    </row>
    <row r="44" spans="15:17">
      <c r="O44" s="77"/>
      <c r="Q44" s="62"/>
    </row>
    <row r="45" spans="15:17">
      <c r="O45" s="77"/>
      <c r="Q45" s="62"/>
    </row>
    <row r="46" spans="15:17">
      <c r="O46" s="77"/>
      <c r="Q46" s="62"/>
    </row>
    <row r="47" spans="15:17">
      <c r="O47" s="77"/>
      <c r="Q47" s="62"/>
    </row>
    <row r="48" spans="15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2"/>
    </row>
    <row r="125" spans="15:17">
      <c r="O125" s="77"/>
      <c r="Q125" s="62"/>
    </row>
    <row r="126" spans="15:17">
      <c r="O126" s="77"/>
      <c r="Q126" s="62"/>
    </row>
    <row r="127" spans="15:17">
      <c r="O127" s="77"/>
      <c r="Q127" s="62"/>
    </row>
    <row r="128" spans="15:17">
      <c r="O128" s="77"/>
      <c r="Q128" s="62"/>
    </row>
    <row r="129" spans="15:17">
      <c r="O129" s="77"/>
      <c r="Q129" s="62"/>
    </row>
    <row r="130" spans="15:17">
      <c r="O130" s="77"/>
      <c r="Q130" s="62"/>
    </row>
    <row r="131" spans="15:17">
      <c r="O131" s="77"/>
      <c r="Q131" s="62"/>
    </row>
    <row r="132" spans="15:17">
      <c r="O132" s="77"/>
      <c r="Q132" s="62"/>
    </row>
    <row r="133" spans="15:17">
      <c r="O133" s="77"/>
      <c r="Q133" s="62"/>
    </row>
    <row r="134" spans="15:17">
      <c r="O134" s="77"/>
      <c r="Q134" s="62"/>
    </row>
    <row r="135" spans="15:17">
      <c r="O135" s="77"/>
      <c r="Q135" s="62"/>
    </row>
    <row r="136" spans="15:17">
      <c r="O136" s="77"/>
      <c r="Q136" s="62"/>
    </row>
    <row r="137" spans="15:17">
      <c r="O137" s="77"/>
      <c r="Q137" s="62"/>
    </row>
    <row r="138" spans="15:17">
      <c r="O138" s="77"/>
      <c r="Q138" s="62"/>
    </row>
    <row r="139" spans="15:17">
      <c r="O139" s="77"/>
      <c r="Q139" s="62"/>
    </row>
    <row r="140" spans="15:17">
      <c r="O140" s="77"/>
      <c r="Q140" s="62"/>
    </row>
    <row r="141" spans="15:17">
      <c r="O141" s="77"/>
      <c r="Q141" s="62"/>
    </row>
    <row r="142" spans="15:17">
      <c r="O142" s="77"/>
      <c r="Q142" s="62"/>
    </row>
    <row r="143" spans="15:17">
      <c r="O143" s="77"/>
      <c r="Q143" s="62"/>
    </row>
    <row r="144" spans="15:17">
      <c r="O144" s="77"/>
      <c r="Q144" s="62"/>
    </row>
    <row r="145" spans="15:17">
      <c r="O145" s="77"/>
      <c r="Q145" s="62"/>
    </row>
    <row r="146" spans="15:17">
      <c r="O146" s="77"/>
      <c r="Q146" s="62"/>
    </row>
    <row r="147" spans="15:17">
      <c r="O147" s="77"/>
      <c r="Q147" s="62"/>
    </row>
    <row r="148" spans="15:17">
      <c r="O148" s="77"/>
      <c r="Q148" s="62"/>
    </row>
    <row r="149" spans="15:17">
      <c r="O149" s="77"/>
      <c r="Q149" s="62"/>
    </row>
    <row r="150" spans="15:17">
      <c r="O150" s="77"/>
      <c r="Q150" s="62"/>
    </row>
    <row r="151" spans="15:17">
      <c r="O151" s="77"/>
      <c r="Q151" s="62"/>
    </row>
    <row r="152" spans="15:17">
      <c r="O152" s="77"/>
      <c r="Q152" s="62"/>
    </row>
    <row r="153" spans="15:17">
      <c r="O153" s="77"/>
      <c r="Q153" s="62"/>
    </row>
    <row r="154" spans="15:17">
      <c r="O154" s="77"/>
      <c r="Q154" s="62"/>
    </row>
    <row r="155" spans="15:17">
      <c r="O155" s="77"/>
      <c r="Q155" s="62"/>
    </row>
    <row r="156" spans="15:17">
      <c r="O156" s="77"/>
      <c r="Q156" s="62"/>
    </row>
    <row r="157" spans="15:17">
      <c r="O157" s="77"/>
      <c r="Q157" s="62"/>
    </row>
    <row r="158" spans="15:17">
      <c r="O158" s="77"/>
      <c r="Q158" s="62"/>
    </row>
    <row r="159" spans="15:17">
      <c r="O159" s="77"/>
      <c r="Q159" s="62"/>
    </row>
    <row r="160" spans="15:17">
      <c r="O160" s="77"/>
      <c r="Q160" s="62"/>
    </row>
    <row r="161" spans="15:17">
      <c r="O161" s="77"/>
      <c r="Q161" s="62"/>
    </row>
    <row r="162" spans="15:17">
      <c r="O162" s="77"/>
      <c r="Q162" s="62"/>
    </row>
    <row r="163" spans="15:17">
      <c r="O163" s="77"/>
      <c r="Q163" s="62"/>
    </row>
    <row r="164" spans="15:17">
      <c r="O164" s="77"/>
      <c r="Q164" s="62"/>
    </row>
    <row r="165" spans="15:17">
      <c r="O165" s="77"/>
      <c r="Q165" s="62"/>
    </row>
    <row r="166" spans="15:17">
      <c r="O166" s="77"/>
      <c r="Q166" s="62"/>
    </row>
    <row r="167" spans="15:17">
      <c r="O167" s="77"/>
      <c r="Q167" s="62"/>
    </row>
    <row r="168" spans="15:17">
      <c r="O168" s="77"/>
      <c r="Q168" s="62"/>
    </row>
    <row r="169" spans="15:17">
      <c r="O169" s="77"/>
      <c r="Q169" s="62"/>
    </row>
    <row r="170" spans="15:17">
      <c r="O170" s="77"/>
      <c r="Q170" s="62"/>
    </row>
    <row r="171" spans="15:17">
      <c r="O171" s="77"/>
      <c r="Q171" s="62"/>
    </row>
    <row r="172" spans="15:17">
      <c r="O172" s="77"/>
      <c r="Q172" s="62"/>
    </row>
    <row r="173" spans="15:17">
      <c r="O173" s="77"/>
      <c r="Q173" s="62"/>
    </row>
    <row r="174" spans="15:17">
      <c r="O174" s="77"/>
      <c r="Q174" s="62"/>
    </row>
    <row r="175" spans="15:17">
      <c r="O175" s="77"/>
      <c r="Q175" s="62"/>
    </row>
    <row r="176" spans="15:17">
      <c r="O176" s="77"/>
      <c r="Q176" s="62"/>
    </row>
    <row r="177" spans="15:17">
      <c r="O177" s="77"/>
      <c r="Q177" s="62"/>
    </row>
    <row r="178" spans="15:17">
      <c r="O178" s="77"/>
      <c r="Q178" s="62"/>
    </row>
    <row r="179" spans="15:17">
      <c r="O179" s="77"/>
      <c r="Q179" s="62"/>
    </row>
    <row r="180" spans="15:17">
      <c r="O180" s="77"/>
      <c r="Q180" s="62"/>
    </row>
    <row r="181" spans="15:17">
      <c r="O181" s="77"/>
      <c r="Q181" s="62"/>
    </row>
    <row r="182" spans="15:17">
      <c r="O182" s="77"/>
      <c r="Q182" s="62"/>
    </row>
    <row r="183" spans="15:17">
      <c r="O183" s="77"/>
      <c r="Q183" s="62"/>
    </row>
    <row r="184" spans="15:17">
      <c r="O184" s="77"/>
      <c r="Q184" s="62"/>
    </row>
    <row r="185" spans="15:17">
      <c r="O185" s="77"/>
      <c r="Q185" s="62"/>
    </row>
    <row r="186" spans="15:17">
      <c r="O186" s="77"/>
      <c r="Q186" s="61"/>
    </row>
    <row r="187" spans="15:17">
      <c r="O187" s="77"/>
      <c r="Q187" s="61"/>
    </row>
    <row r="188" spans="15:17">
      <c r="O188" s="77"/>
      <c r="Q188" s="61"/>
    </row>
    <row r="189" spans="15:17">
      <c r="O189" s="77"/>
      <c r="Q189" s="61"/>
    </row>
    <row r="190" spans="15:17">
      <c r="O190" s="77"/>
      <c r="Q190" s="61"/>
    </row>
    <row r="191" spans="15:17">
      <c r="O191" s="77"/>
      <c r="Q191" s="61"/>
    </row>
    <row r="192" spans="15:17">
      <c r="O192" s="77"/>
      <c r="Q192" s="61"/>
    </row>
    <row r="193" spans="15:17">
      <c r="O193" s="77"/>
      <c r="Q193" s="61"/>
    </row>
    <row r="194" spans="15:17">
      <c r="O194" s="77"/>
      <c r="Q194" s="61"/>
    </row>
    <row r="195" spans="15:17">
      <c r="O195" s="77"/>
      <c r="Q195" s="61"/>
    </row>
    <row r="196" spans="15:17">
      <c r="O196" s="77"/>
      <c r="Q196" s="61"/>
    </row>
    <row r="197" spans="15:17">
      <c r="O197" s="77"/>
      <c r="Q197" s="61"/>
    </row>
    <row r="198" spans="15:17">
      <c r="O198" s="77"/>
      <c r="Q198" s="61"/>
    </row>
    <row r="199" spans="15:17">
      <c r="O199" s="77"/>
      <c r="Q199" s="61"/>
    </row>
    <row r="200" spans="15:17">
      <c r="O200" s="77"/>
      <c r="Q200" s="61"/>
    </row>
    <row r="201" spans="15:17">
      <c r="O201" s="77"/>
      <c r="Q201" s="61"/>
    </row>
    <row r="202" spans="15:17">
      <c r="O202" s="77"/>
      <c r="Q202" s="61"/>
    </row>
    <row r="203" spans="15:17">
      <c r="O203" s="77"/>
      <c r="Q203" s="61"/>
    </row>
    <row r="204" spans="15:17">
      <c r="O204" s="77"/>
      <c r="Q204" s="61"/>
    </row>
    <row r="205" spans="15:17">
      <c r="O205" s="77"/>
      <c r="Q205" s="61"/>
    </row>
    <row r="206" spans="15:17">
      <c r="O206" s="77"/>
      <c r="Q206" s="61"/>
    </row>
    <row r="207" spans="15:17">
      <c r="O207" s="77"/>
      <c r="Q207" s="61"/>
    </row>
    <row r="208" spans="15:17">
      <c r="O208" s="77"/>
      <c r="Q208" s="61"/>
    </row>
    <row r="209" spans="15:17">
      <c r="O209" s="77"/>
      <c r="Q209" s="61"/>
    </row>
    <row r="210" spans="15:17">
      <c r="O210" s="77"/>
      <c r="Q210" s="61"/>
    </row>
    <row r="211" spans="15:17">
      <c r="O211" s="77"/>
      <c r="Q211" s="61"/>
    </row>
    <row r="212" spans="15:17">
      <c r="O212" s="77"/>
      <c r="Q212" s="61"/>
    </row>
    <row r="213" spans="15:17">
      <c r="O213" s="77"/>
      <c r="Q213" s="61"/>
    </row>
    <row r="214" spans="15:17">
      <c r="O214" s="77"/>
      <c r="Q214" s="61"/>
    </row>
    <row r="215" spans="15:17">
      <c r="O215" s="77"/>
      <c r="Q215" s="61"/>
    </row>
    <row r="216" spans="15:17">
      <c r="O216" s="77"/>
      <c r="Q216" s="61"/>
    </row>
    <row r="217" spans="15:17">
      <c r="O217" s="77"/>
      <c r="Q217" s="61"/>
    </row>
    <row r="218" spans="15:17">
      <c r="O218" s="77"/>
      <c r="Q218" s="61"/>
    </row>
    <row r="219" spans="15:17">
      <c r="O219" s="77"/>
      <c r="Q219" s="61"/>
    </row>
    <row r="220" spans="15:17">
      <c r="O220" s="77"/>
      <c r="Q220" s="61"/>
    </row>
    <row r="221" spans="15:17">
      <c r="O221" s="77"/>
      <c r="Q221" s="61"/>
    </row>
    <row r="222" spans="15:17">
      <c r="O222" s="77"/>
      <c r="Q222" s="61"/>
    </row>
    <row r="223" spans="15:17">
      <c r="O223" s="77"/>
      <c r="Q223" s="61"/>
    </row>
    <row r="224" spans="15:17">
      <c r="O224" s="77"/>
      <c r="Q224" s="61"/>
    </row>
    <row r="225" spans="15:17">
      <c r="O225" s="77"/>
      <c r="Q225" s="61"/>
    </row>
    <row r="226" spans="15:17">
      <c r="O226" s="77"/>
      <c r="Q226" s="61"/>
    </row>
    <row r="227" spans="15:17">
      <c r="O227" s="77"/>
      <c r="Q227" s="61"/>
    </row>
    <row r="228" spans="15:17">
      <c r="O228" s="77"/>
      <c r="Q228" s="61"/>
    </row>
    <row r="229" spans="15:17">
      <c r="O229" s="77"/>
      <c r="Q229" s="61"/>
    </row>
    <row r="230" spans="15:17">
      <c r="O230" s="77"/>
      <c r="Q230" s="61"/>
    </row>
    <row r="231" spans="15:17">
      <c r="O231" s="77"/>
      <c r="Q231" s="61"/>
    </row>
    <row r="232" spans="15:17">
      <c r="O232" s="77"/>
      <c r="Q232" s="61"/>
    </row>
    <row r="233" spans="15:17">
      <c r="O233" s="77"/>
      <c r="Q233" s="61"/>
    </row>
    <row r="234" spans="15:17">
      <c r="O234" s="77"/>
      <c r="Q234" s="61"/>
    </row>
    <row r="235" spans="15:17">
      <c r="O235" s="77"/>
      <c r="Q235" s="61"/>
    </row>
    <row r="236" spans="15:17">
      <c r="O236" s="77"/>
      <c r="Q236" s="61"/>
    </row>
    <row r="237" spans="15:17">
      <c r="O237" s="77"/>
      <c r="Q237" s="61"/>
    </row>
    <row r="238" spans="15:17">
      <c r="O238" s="77"/>
      <c r="Q238" s="61"/>
    </row>
    <row r="239" spans="15:17">
      <c r="O239" s="77"/>
      <c r="Q239" s="61"/>
    </row>
    <row r="240" spans="15:17">
      <c r="O240" s="77"/>
      <c r="Q240" s="61"/>
    </row>
    <row r="241" spans="15:17">
      <c r="O241" s="77"/>
      <c r="Q241" s="61"/>
    </row>
    <row r="242" spans="15:17">
      <c r="O242" s="77"/>
      <c r="Q242" s="61"/>
    </row>
    <row r="243" spans="15:17">
      <c r="O243" s="77"/>
      <c r="Q243" s="61"/>
    </row>
    <row r="244" spans="15:17">
      <c r="O244" s="77"/>
      <c r="Q244" s="61"/>
    </row>
    <row r="245" spans="15:17">
      <c r="O245" s="77"/>
    </row>
    <row r="246" spans="15:17">
      <c r="O246" s="77"/>
    </row>
    <row r="247" spans="15:17">
      <c r="O247" s="77"/>
    </row>
    <row r="248" spans="15:17">
      <c r="O248" s="77"/>
    </row>
    <row r="249" spans="15:17">
      <c r="O249" s="77"/>
    </row>
    <row r="250" spans="15:17">
      <c r="O250" s="77"/>
    </row>
    <row r="251" spans="15:17">
      <c r="O251" s="77"/>
    </row>
    <row r="252" spans="15:17">
      <c r="O252" s="77"/>
    </row>
    <row r="253" spans="15:17">
      <c r="O253" s="77"/>
    </row>
    <row r="254" spans="15:17">
      <c r="O254" s="77"/>
    </row>
    <row r="255" spans="15:17">
      <c r="O255" s="77"/>
    </row>
    <row r="256" spans="15:17">
      <c r="O256" s="77"/>
    </row>
    <row r="257" spans="15:15">
      <c r="O257" s="77"/>
    </row>
    <row r="258" spans="15:15">
      <c r="O258" s="77"/>
    </row>
    <row r="259" spans="15:15">
      <c r="O259" s="77"/>
    </row>
    <row r="260" spans="15:15">
      <c r="O260" s="77"/>
    </row>
    <row r="261" spans="15:15">
      <c r="O261" s="77"/>
    </row>
    <row r="262" spans="15:15">
      <c r="O262" s="77"/>
    </row>
    <row r="263" spans="15:15">
      <c r="O263" s="77"/>
    </row>
    <row r="264" spans="15:15">
      <c r="O264" s="77"/>
    </row>
    <row r="265" spans="15:15">
      <c r="O265" s="77"/>
    </row>
    <row r="266" spans="15:15">
      <c r="O266" s="77"/>
    </row>
    <row r="267" spans="15:15">
      <c r="O267" s="77"/>
    </row>
    <row r="268" spans="15:15">
      <c r="O268" s="77"/>
    </row>
    <row r="269" spans="15:15">
      <c r="O269" s="77"/>
    </row>
    <row r="270" spans="15:15">
      <c r="O270" s="77"/>
    </row>
    <row r="271" spans="15:15">
      <c r="O271" s="77"/>
    </row>
    <row r="272" spans="15:15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  <row r="283" spans="15:15">
      <c r="O283" s="77"/>
    </row>
    <row r="284" spans="15:15">
      <c r="O284" s="77"/>
    </row>
    <row r="285" spans="15:15">
      <c r="O285" s="77"/>
    </row>
    <row r="286" spans="15:15">
      <c r="O286" s="77"/>
    </row>
    <row r="287" spans="15:15">
      <c r="O287" s="77"/>
    </row>
    <row r="288" spans="15:15">
      <c r="O288" s="77"/>
    </row>
    <row r="289" spans="15:15">
      <c r="O289" s="77"/>
    </row>
    <row r="290" spans="15:15">
      <c r="O290" s="77"/>
    </row>
    <row r="291" spans="15:15">
      <c r="O291" s="77"/>
    </row>
    <row r="292" spans="15:15">
      <c r="O292" s="77"/>
    </row>
    <row r="293" spans="15:15">
      <c r="O293" s="77"/>
    </row>
    <row r="294" spans="15:15">
      <c r="O294" s="77"/>
    </row>
    <row r="295" spans="15:15">
      <c r="O295" s="77"/>
    </row>
    <row r="296" spans="15:15">
      <c r="O296" s="77"/>
    </row>
    <row r="297" spans="15:15">
      <c r="O297" s="77"/>
    </row>
    <row r="298" spans="15:15">
      <c r="O298" s="77"/>
    </row>
    <row r="299" spans="15:15">
      <c r="O299" s="77"/>
    </row>
    <row r="300" spans="15:15">
      <c r="O300" s="77"/>
    </row>
    <row r="301" spans="15:15">
      <c r="O301" s="77"/>
    </row>
    <row r="302" spans="15:15">
      <c r="O302" s="77"/>
    </row>
    <row r="303" spans="15:15">
      <c r="O303" s="77"/>
    </row>
    <row r="304" spans="15:15">
      <c r="O304" s="77"/>
    </row>
    <row r="305" spans="15:15">
      <c r="O305" s="77"/>
    </row>
    <row r="306" spans="15:15">
      <c r="O306" s="77"/>
    </row>
    <row r="307" spans="15:15">
      <c r="O307" s="77"/>
    </row>
    <row r="308" spans="15:15">
      <c r="O308" s="77"/>
    </row>
    <row r="309" spans="15:15">
      <c r="O309" s="77"/>
    </row>
    <row r="310" spans="15:15">
      <c r="O310" s="77"/>
    </row>
    <row r="311" spans="15:15">
      <c r="O311" s="77"/>
    </row>
    <row r="312" spans="15:15">
      <c r="O312" s="77"/>
    </row>
    <row r="313" spans="15:15">
      <c r="O313" s="77"/>
    </row>
    <row r="314" spans="15:15">
      <c r="O314" s="77"/>
    </row>
    <row r="315" spans="15:15">
      <c r="O315" s="77"/>
    </row>
    <row r="316" spans="15:15">
      <c r="O316" s="77"/>
    </row>
    <row r="317" spans="15:15">
      <c r="O317" s="77"/>
    </row>
    <row r="318" spans="15:15">
      <c r="O318" s="77"/>
    </row>
    <row r="319" spans="15:15">
      <c r="O319" s="77"/>
    </row>
    <row r="320" spans="15:15">
      <c r="O320" s="77"/>
    </row>
    <row r="321" spans="15:15">
      <c r="O321" s="77"/>
    </row>
    <row r="322" spans="15:15">
      <c r="O322" s="77"/>
    </row>
    <row r="323" spans="15:15">
      <c r="O323" s="77"/>
    </row>
    <row r="324" spans="15:15">
      <c r="O324" s="77"/>
    </row>
    <row r="325" spans="15:15">
      <c r="O325" s="77"/>
    </row>
    <row r="326" spans="15:15">
      <c r="O326" s="77"/>
    </row>
    <row r="327" spans="15:15">
      <c r="O327" s="77"/>
    </row>
    <row r="328" spans="15:15">
      <c r="O328" s="77"/>
    </row>
    <row r="329" spans="15:15">
      <c r="O329" s="77"/>
    </row>
    <row r="330" spans="15:15">
      <c r="O330" s="77"/>
    </row>
    <row r="331" spans="15:15">
      <c r="O331" s="77"/>
    </row>
    <row r="332" spans="15:15">
      <c r="O332" s="77"/>
    </row>
    <row r="333" spans="15:15">
      <c r="O333" s="77"/>
    </row>
    <row r="334" spans="15:15">
      <c r="O334" s="77"/>
    </row>
    <row r="335" spans="15:15">
      <c r="O335" s="77"/>
    </row>
    <row r="336" spans="15:15">
      <c r="O336" s="77"/>
    </row>
    <row r="337" spans="15:15">
      <c r="O337" s="77"/>
    </row>
    <row r="338" spans="15:15">
      <c r="O338" s="77"/>
    </row>
    <row r="339" spans="15:15">
      <c r="O339" s="77"/>
    </row>
    <row r="340" spans="15:15">
      <c r="O340" s="77"/>
    </row>
    <row r="341" spans="15:15">
      <c r="O341" s="77"/>
    </row>
    <row r="342" spans="15:15">
      <c r="O342" s="77"/>
    </row>
    <row r="343" spans="15:15">
      <c r="O343" s="77"/>
    </row>
    <row r="344" spans="15:15">
      <c r="O344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9"/>
  <sheetViews>
    <sheetView showGridLines="0" topLeftCell="K1" workbookViewId="0">
      <pane ySplit="7" topLeftCell="A8" activePane="bottomLeft" state="frozen"/>
      <selection pane="bottomLeft" activeCell="N39" sqref="N39"/>
    </sheetView>
  </sheetViews>
  <sheetFormatPr defaultRowHeight="13.5"/>
  <cols>
    <col min="1" max="1" width="5.625" style="49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COUNT(E8:E1629)</f>
        <v>34</v>
      </c>
      <c r="M3" s="10">
        <f>L3-N3</f>
        <v>33</v>
      </c>
      <c r="N3" s="10">
        <f>COUNTIF(M8:M329,"&lt;0")</f>
        <v>1</v>
      </c>
      <c r="O3" s="11">
        <f>M3/L3</f>
        <v>0.97058823529411764</v>
      </c>
      <c r="P3" s="80">
        <f>SUM(L8:L1629)</f>
        <v>169.99999999999886</v>
      </c>
      <c r="Q3" s="12">
        <f>SUM(M8:M1629)</f>
        <v>208.35</v>
      </c>
      <c r="R3" s="68">
        <f>SUM(Q8:Q135)</f>
        <v>14.559999999999999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'10月'!P6+P3</f>
        <v>1087.1000000000124</v>
      </c>
      <c r="Q6" s="76">
        <f>'10月'!Q6+Q3</f>
        <v>1362.2800000000002</v>
      </c>
      <c r="R6" s="70">
        <f>'10月'!R6+R3</f>
        <v>431.33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438</v>
      </c>
      <c r="B8" s="15" t="s">
        <v>19</v>
      </c>
      <c r="C8" s="16">
        <v>0.1</v>
      </c>
      <c r="D8" s="15" t="s">
        <v>192</v>
      </c>
      <c r="E8" s="24">
        <v>83.393000000000001</v>
      </c>
      <c r="F8" s="24">
        <v>0</v>
      </c>
      <c r="G8" s="24">
        <v>83.442999999999998</v>
      </c>
      <c r="H8" s="14" t="s">
        <v>439</v>
      </c>
      <c r="I8" s="24">
        <v>83.442999999999998</v>
      </c>
      <c r="J8" s="45">
        <f t="shared" ref="J8" si="0">IF(B8="buy",I8-E8,E8-I8)</f>
        <v>4.9999999999997158E-2</v>
      </c>
      <c r="K8" s="46">
        <f t="shared" ref="K8" si="1">IF(OR(D8="usdjpy",D8="gbpjpy",D8="audjpy",D8="eurjpy"),J8*1000,J8*100000)</f>
        <v>49.999999999997158</v>
      </c>
      <c r="L8" s="16">
        <f t="shared" ref="L8" si="2">K8*C8</f>
        <v>4.9999999999997158</v>
      </c>
      <c r="M8" s="16">
        <v>6.21</v>
      </c>
      <c r="N8" s="81">
        <v>20121102</v>
      </c>
      <c r="O8" s="77">
        <f t="shared" ref="O8:P10" si="3">SUM(L8:L8)</f>
        <v>4.9999999999997158</v>
      </c>
      <c r="P8" s="6">
        <f t="shared" si="3"/>
        <v>6.21</v>
      </c>
      <c r="Q8" s="65">
        <v>0</v>
      </c>
    </row>
    <row r="9" spans="1:19">
      <c r="A9" s="14" t="s">
        <v>440</v>
      </c>
      <c r="B9" s="15" t="s">
        <v>19</v>
      </c>
      <c r="C9" s="16">
        <v>0.1</v>
      </c>
      <c r="D9" s="15" t="s">
        <v>192</v>
      </c>
      <c r="E9" s="24">
        <v>83.242999999999995</v>
      </c>
      <c r="F9" s="24">
        <v>0</v>
      </c>
      <c r="G9" s="24">
        <v>83.293000000000006</v>
      </c>
      <c r="H9" s="14" t="s">
        <v>441</v>
      </c>
      <c r="I9" s="24">
        <v>83.293000000000006</v>
      </c>
      <c r="J9" s="45">
        <f t="shared" ref="J9" si="4">IF(B9="buy",I9-E9,E9-I9)</f>
        <v>5.0000000000011369E-2</v>
      </c>
      <c r="K9" s="46">
        <f t="shared" ref="K9" si="5">IF(OR(D9="usdjpy",D9="gbpjpy",D9="audjpy",D9="eurjpy"),J9*1000,J9*100000)</f>
        <v>50.000000000011369</v>
      </c>
      <c r="L9" s="16">
        <f t="shared" ref="L9" si="6">K9*C9</f>
        <v>5.0000000000011369</v>
      </c>
      <c r="M9" s="16">
        <v>6.21</v>
      </c>
      <c r="N9" s="81">
        <v>20121105</v>
      </c>
      <c r="O9" s="77">
        <f t="shared" si="3"/>
        <v>5.0000000000011369</v>
      </c>
      <c r="P9" s="6">
        <f t="shared" si="3"/>
        <v>6.21</v>
      </c>
      <c r="Q9" s="65">
        <v>0.76</v>
      </c>
    </row>
    <row r="10" spans="1:19">
      <c r="A10" s="14" t="s">
        <v>442</v>
      </c>
      <c r="B10" s="15" t="s">
        <v>19</v>
      </c>
      <c r="C10" s="16">
        <v>0.1</v>
      </c>
      <c r="D10" s="15" t="s">
        <v>192</v>
      </c>
      <c r="E10" s="24">
        <v>83.281000000000006</v>
      </c>
      <c r="F10" s="24">
        <v>0</v>
      </c>
      <c r="G10" s="24">
        <v>83.331000000000003</v>
      </c>
      <c r="H10" s="14" t="s">
        <v>443</v>
      </c>
      <c r="I10" s="24">
        <v>83.331000000000003</v>
      </c>
      <c r="J10" s="45">
        <f t="shared" ref="J10" si="7">IF(B10="buy",I10-E10,E10-I10)</f>
        <v>4.9999999999997158E-2</v>
      </c>
      <c r="K10" s="46">
        <f t="shared" ref="K10" si="8">IF(OR(D10="usdjpy",D10="gbpjpy",D10="audjpy",D10="eurjpy"),J10*1000,J10*100000)</f>
        <v>49.999999999997158</v>
      </c>
      <c r="L10" s="16">
        <f t="shared" ref="L10" si="9">K10*C10</f>
        <v>4.9999999999997158</v>
      </c>
      <c r="M10" s="16">
        <v>6.24</v>
      </c>
      <c r="N10" s="81">
        <v>20121106</v>
      </c>
      <c r="O10" s="77">
        <f t="shared" si="3"/>
        <v>4.9999999999997158</v>
      </c>
      <c r="P10" s="6">
        <f t="shared" si="3"/>
        <v>6.24</v>
      </c>
      <c r="Q10" s="65">
        <v>0.76</v>
      </c>
    </row>
    <row r="11" spans="1:19">
      <c r="A11" s="14" t="s">
        <v>444</v>
      </c>
      <c r="B11" s="15" t="s">
        <v>19</v>
      </c>
      <c r="C11" s="16">
        <v>0.1</v>
      </c>
      <c r="D11" s="15" t="s">
        <v>192</v>
      </c>
      <c r="E11" s="24">
        <v>83.805000000000007</v>
      </c>
      <c r="F11" s="24">
        <v>0</v>
      </c>
      <c r="G11" s="24">
        <v>83.855000000000004</v>
      </c>
      <c r="H11" s="14" t="s">
        <v>445</v>
      </c>
      <c r="I11" s="24">
        <v>83.855000000000004</v>
      </c>
      <c r="J11" s="45">
        <f t="shared" ref="J11" si="10">IF(B11="buy",I11-E11,E11-I11)</f>
        <v>4.9999999999997158E-2</v>
      </c>
      <c r="K11" s="46">
        <f t="shared" ref="K11" si="11">IF(OR(D11="usdjpy",D11="gbpjpy",D11="audjpy",D11="eurjpy"),J11*1000,J11*100000)</f>
        <v>49.999999999997158</v>
      </c>
      <c r="L11" s="16">
        <f t="shared" ref="L11" si="12">K11*C11</f>
        <v>4.9999999999997158</v>
      </c>
      <c r="M11" s="16">
        <v>6.25</v>
      </c>
      <c r="N11" s="81">
        <v>20121107</v>
      </c>
      <c r="O11" s="77">
        <f>SUM(L11:L11)</f>
        <v>4.9999999999997158</v>
      </c>
      <c r="P11" s="6">
        <f>SUM(M11:M11)</f>
        <v>6.25</v>
      </c>
      <c r="Q11" s="65">
        <v>0</v>
      </c>
    </row>
    <row r="12" spans="1:19">
      <c r="A12" s="14" t="s">
        <v>446</v>
      </c>
      <c r="B12" s="15" t="s">
        <v>19</v>
      </c>
      <c r="C12" s="16">
        <v>0.1</v>
      </c>
      <c r="D12" s="15" t="s">
        <v>192</v>
      </c>
      <c r="E12" s="24">
        <v>82.781000000000006</v>
      </c>
      <c r="F12" s="24">
        <v>0</v>
      </c>
      <c r="G12" s="24">
        <v>83.335999999999999</v>
      </c>
      <c r="H12" s="14" t="s">
        <v>447</v>
      </c>
      <c r="I12" s="24">
        <v>83.335999999999999</v>
      </c>
      <c r="J12" s="45">
        <f t="shared" ref="J12:J13" si="13">IF(B12="buy",I12-E12,E12-I12)</f>
        <v>0.55499999999999261</v>
      </c>
      <c r="K12" s="46">
        <f t="shared" ref="K12:K13" si="14">IF(OR(D12="usdjpy",D12="gbpjpy",D12="audjpy",D12="eurjpy"),J12*1000,J12*100000)</f>
        <v>554.99999999999261</v>
      </c>
      <c r="L12" s="16">
        <f t="shared" ref="L12:L13" si="15">K12*C12</f>
        <v>55.499999999999261</v>
      </c>
      <c r="M12" s="16">
        <v>69.59</v>
      </c>
      <c r="N12" s="82">
        <v>20121114</v>
      </c>
      <c r="O12" s="77"/>
      <c r="Q12" s="65">
        <v>3.06</v>
      </c>
    </row>
    <row r="13" spans="1:19">
      <c r="A13" s="14" t="s">
        <v>448</v>
      </c>
      <c r="B13" s="15" t="s">
        <v>19</v>
      </c>
      <c r="C13" s="16">
        <v>0.1</v>
      </c>
      <c r="D13" s="15" t="s">
        <v>192</v>
      </c>
      <c r="E13" s="24">
        <v>83.790999999999997</v>
      </c>
      <c r="F13" s="24">
        <v>0</v>
      </c>
      <c r="G13" s="24">
        <v>83.335999999999999</v>
      </c>
      <c r="H13" s="14" t="s">
        <v>447</v>
      </c>
      <c r="I13" s="24">
        <v>83.335999999999999</v>
      </c>
      <c r="J13" s="45">
        <f t="shared" si="13"/>
        <v>-0.45499999999999829</v>
      </c>
      <c r="K13" s="46">
        <f t="shared" si="14"/>
        <v>-454.99999999999829</v>
      </c>
      <c r="L13" s="16">
        <f t="shared" si="15"/>
        <v>-45.499999999999829</v>
      </c>
      <c r="M13" s="16">
        <v>-57.04</v>
      </c>
      <c r="N13" s="81" t="s">
        <v>449</v>
      </c>
      <c r="O13" s="77">
        <f>SUM(L12:L13)</f>
        <v>9.9999999999994316</v>
      </c>
      <c r="P13" s="6">
        <f>SUM(M12:M13)</f>
        <v>12.550000000000004</v>
      </c>
      <c r="Q13" s="65">
        <v>5.36</v>
      </c>
    </row>
    <row r="14" spans="1:19">
      <c r="A14" s="14" t="s">
        <v>450</v>
      </c>
      <c r="B14" s="15" t="s">
        <v>19</v>
      </c>
      <c r="C14" s="16">
        <v>0.1</v>
      </c>
      <c r="D14" s="15" t="s">
        <v>192</v>
      </c>
      <c r="E14" s="24">
        <v>83.722999999999999</v>
      </c>
      <c r="F14" s="24">
        <v>0</v>
      </c>
      <c r="G14" s="24">
        <v>83.772999999999996</v>
      </c>
      <c r="H14" s="14" t="s">
        <v>451</v>
      </c>
      <c r="I14" s="24">
        <v>83.772999999999996</v>
      </c>
      <c r="J14" s="45">
        <f t="shared" ref="J14:J15" si="16">IF(B14="buy",I14-E14,E14-I14)</f>
        <v>4.9999999999997158E-2</v>
      </c>
      <c r="K14" s="46">
        <f t="shared" ref="K14:K15" si="17">IF(OR(D14="usdjpy",D14="gbpjpy",D14="audjpy",D14="eurjpy"),J14*1000,J14*100000)</f>
        <v>49.999999999997158</v>
      </c>
      <c r="L14" s="16">
        <f t="shared" ref="L14:L15" si="18">K14*C14</f>
        <v>4.9999999999997158</v>
      </c>
      <c r="M14" s="16">
        <v>6.16</v>
      </c>
      <c r="N14" s="33">
        <v>20121115</v>
      </c>
      <c r="O14" s="77"/>
      <c r="Q14" s="65">
        <v>0</v>
      </c>
    </row>
    <row r="15" spans="1:19">
      <c r="A15" s="14" t="s">
        <v>453</v>
      </c>
      <c r="B15" s="15" t="s">
        <v>19</v>
      </c>
      <c r="C15" s="16">
        <v>0.1</v>
      </c>
      <c r="D15" s="15" t="s">
        <v>192</v>
      </c>
      <c r="E15" s="24">
        <v>83.474000000000004</v>
      </c>
      <c r="F15" s="24">
        <v>0</v>
      </c>
      <c r="G15" s="24">
        <v>83.524000000000001</v>
      </c>
      <c r="H15" s="14" t="s">
        <v>452</v>
      </c>
      <c r="I15" s="24">
        <v>83.524000000000001</v>
      </c>
      <c r="J15" s="45">
        <f t="shared" si="16"/>
        <v>4.9999999999997158E-2</v>
      </c>
      <c r="K15" s="46">
        <f t="shared" si="17"/>
        <v>49.999999999997158</v>
      </c>
      <c r="L15" s="16">
        <f t="shared" si="18"/>
        <v>4.9999999999997158</v>
      </c>
      <c r="M15" s="16">
        <v>6.21</v>
      </c>
      <c r="N15" s="81" t="s">
        <v>20</v>
      </c>
      <c r="O15" s="77">
        <f>SUM(L14:L15)</f>
        <v>9.9999999999994316</v>
      </c>
      <c r="P15" s="6">
        <f>SUM(M14:M15)</f>
        <v>12.370000000000001</v>
      </c>
      <c r="Q15" s="65">
        <v>2.25</v>
      </c>
    </row>
    <row r="16" spans="1:19">
      <c r="A16" s="14" t="s">
        <v>454</v>
      </c>
      <c r="B16" s="15" t="s">
        <v>19</v>
      </c>
      <c r="C16" s="16">
        <v>0.1</v>
      </c>
      <c r="D16" s="15" t="s">
        <v>192</v>
      </c>
      <c r="E16" s="24">
        <v>83.656999999999996</v>
      </c>
      <c r="F16" s="24">
        <v>0</v>
      </c>
      <c r="G16" s="24">
        <v>83.706999999999994</v>
      </c>
      <c r="H16" s="14" t="s">
        <v>455</v>
      </c>
      <c r="I16" s="24">
        <v>83.706999999999994</v>
      </c>
      <c r="J16" s="45">
        <f t="shared" ref="J16:J18" si="19">IF(B16="buy",I16-E16,E16-I16)</f>
        <v>4.9999999999997158E-2</v>
      </c>
      <c r="K16" s="46">
        <f t="shared" ref="K16:K18" si="20">IF(OR(D16="usdjpy",D16="gbpjpy",D16="audjpy",D16="eurjpy"),J16*1000,J16*100000)</f>
        <v>49.999999999997158</v>
      </c>
      <c r="L16" s="16">
        <f t="shared" ref="L16:L18" si="21">K16*C16</f>
        <v>4.9999999999997158</v>
      </c>
      <c r="M16" s="16">
        <v>6.15</v>
      </c>
      <c r="N16" s="33">
        <v>20121116</v>
      </c>
      <c r="O16" s="77"/>
      <c r="Q16" s="65">
        <v>0</v>
      </c>
    </row>
    <row r="17" spans="1:17">
      <c r="A17" s="14" t="s">
        <v>456</v>
      </c>
      <c r="B17" s="15" t="s">
        <v>19</v>
      </c>
      <c r="C17" s="16">
        <v>0.1</v>
      </c>
      <c r="D17" s="15" t="s">
        <v>192</v>
      </c>
      <c r="E17" s="24">
        <v>83.700999999999993</v>
      </c>
      <c r="F17" s="24">
        <v>0</v>
      </c>
      <c r="G17" s="24">
        <v>83.751000000000005</v>
      </c>
      <c r="H17" s="14" t="s">
        <v>457</v>
      </c>
      <c r="I17" s="24">
        <v>83.751000000000005</v>
      </c>
      <c r="J17" s="45">
        <f t="shared" si="19"/>
        <v>5.0000000000011369E-2</v>
      </c>
      <c r="K17" s="46">
        <f t="shared" si="20"/>
        <v>50.000000000011369</v>
      </c>
      <c r="L17" s="16">
        <f t="shared" si="21"/>
        <v>5.0000000000011369</v>
      </c>
      <c r="M17" s="16">
        <v>6.16</v>
      </c>
      <c r="O17" s="77"/>
      <c r="Q17" s="65">
        <v>0</v>
      </c>
    </row>
    <row r="18" spans="1:17">
      <c r="A18" s="14" t="s">
        <v>458</v>
      </c>
      <c r="B18" s="15" t="s">
        <v>19</v>
      </c>
      <c r="C18" s="16">
        <v>0.1</v>
      </c>
      <c r="D18" s="15" t="s">
        <v>192</v>
      </c>
      <c r="E18" s="24">
        <v>83.825999999999993</v>
      </c>
      <c r="F18" s="24">
        <v>0</v>
      </c>
      <c r="G18" s="24">
        <v>83.876000000000005</v>
      </c>
      <c r="H18" s="14" t="s">
        <v>459</v>
      </c>
      <c r="I18" s="24">
        <v>83.876000000000005</v>
      </c>
      <c r="J18" s="45">
        <f t="shared" si="19"/>
        <v>5.0000000000011369E-2</v>
      </c>
      <c r="K18" s="46">
        <f t="shared" si="20"/>
        <v>50.000000000011369</v>
      </c>
      <c r="L18" s="16">
        <f t="shared" si="21"/>
        <v>5.0000000000011369</v>
      </c>
      <c r="M18" s="16">
        <v>6.16</v>
      </c>
      <c r="N18" s="81" t="s">
        <v>20</v>
      </c>
      <c r="O18" s="77">
        <f>SUM(L16:L18)</f>
        <v>15.00000000000199</v>
      </c>
      <c r="P18" s="6">
        <f>SUM(M16:M18)</f>
        <v>18.47</v>
      </c>
      <c r="Q18" s="65">
        <v>0</v>
      </c>
    </row>
    <row r="19" spans="1:17">
      <c r="A19" s="14" t="s">
        <v>460</v>
      </c>
      <c r="B19" s="15" t="s">
        <v>19</v>
      </c>
      <c r="C19" s="16">
        <v>0.1</v>
      </c>
      <c r="D19" s="15" t="s">
        <v>192</v>
      </c>
      <c r="E19" s="24">
        <v>84.194999999999993</v>
      </c>
      <c r="F19" s="24">
        <v>0</v>
      </c>
      <c r="G19" s="24">
        <v>84.245000000000005</v>
      </c>
      <c r="H19" s="14" t="s">
        <v>461</v>
      </c>
      <c r="I19" s="24">
        <v>84.245000000000005</v>
      </c>
      <c r="J19" s="45">
        <f t="shared" ref="J19" si="22">IF(B19="buy",I19-E19,E19-I19)</f>
        <v>5.0000000000011369E-2</v>
      </c>
      <c r="K19" s="46">
        <f t="shared" ref="K19" si="23">IF(OR(D19="usdjpy",D19="gbpjpy",D19="audjpy",D19="eurjpy"),J19*1000,J19*100000)</f>
        <v>50.000000000011369</v>
      </c>
      <c r="L19" s="16">
        <f t="shared" ref="L19" si="24">K19*C19</f>
        <v>5.0000000000011369</v>
      </c>
      <c r="M19" s="16">
        <v>6.15</v>
      </c>
      <c r="N19" s="81">
        <v>20121119</v>
      </c>
      <c r="O19" s="77">
        <f>SUM(L19)</f>
        <v>5.0000000000011369</v>
      </c>
      <c r="P19" s="6">
        <f>SUM(M19)</f>
        <v>6.15</v>
      </c>
      <c r="Q19" s="65">
        <v>0</v>
      </c>
    </row>
    <row r="20" spans="1:17">
      <c r="A20" s="14" t="s">
        <v>462</v>
      </c>
      <c r="B20" s="15" t="s">
        <v>19</v>
      </c>
      <c r="C20" s="16">
        <v>0.1</v>
      </c>
      <c r="D20" s="15" t="s">
        <v>192</v>
      </c>
      <c r="E20" s="24">
        <v>84.594999999999999</v>
      </c>
      <c r="F20" s="24">
        <v>0</v>
      </c>
      <c r="G20" s="24">
        <v>84.644999999999996</v>
      </c>
      <c r="H20" s="14" t="s">
        <v>463</v>
      </c>
      <c r="I20" s="24">
        <v>84.644999999999996</v>
      </c>
      <c r="J20" s="45">
        <f t="shared" ref="J20:J22" si="25">IF(B20="buy",I20-E20,E20-I20)</f>
        <v>4.9999999999997158E-2</v>
      </c>
      <c r="K20" s="46">
        <f t="shared" ref="K20:K22" si="26">IF(OR(D20="usdjpy",D20="gbpjpy",D20="audjpy",D20="eurjpy"),J20*1000,J20*100000)</f>
        <v>49.999999999997158</v>
      </c>
      <c r="L20" s="16">
        <f t="shared" ref="L20:L22" si="27">K20*C20</f>
        <v>4.9999999999997158</v>
      </c>
      <c r="M20" s="16">
        <v>6.12</v>
      </c>
      <c r="N20" s="33">
        <v>20121120</v>
      </c>
      <c r="O20" s="77"/>
      <c r="Q20" s="65">
        <v>0</v>
      </c>
    </row>
    <row r="21" spans="1:17">
      <c r="A21" s="14" t="s">
        <v>464</v>
      </c>
      <c r="B21" s="15" t="s">
        <v>19</v>
      </c>
      <c r="C21" s="16">
        <v>0.1</v>
      </c>
      <c r="D21" s="15" t="s">
        <v>192</v>
      </c>
      <c r="E21" s="24">
        <v>84.468999999999994</v>
      </c>
      <c r="F21" s="24">
        <v>0</v>
      </c>
      <c r="G21" s="24">
        <v>84.519000000000005</v>
      </c>
      <c r="H21" s="14" t="s">
        <v>465</v>
      </c>
      <c r="I21" s="24">
        <v>84.519000000000005</v>
      </c>
      <c r="J21" s="45">
        <f t="shared" si="25"/>
        <v>5.0000000000011369E-2</v>
      </c>
      <c r="K21" s="46">
        <f t="shared" si="26"/>
        <v>50.000000000011369</v>
      </c>
      <c r="L21" s="16">
        <f t="shared" si="27"/>
        <v>5.0000000000011369</v>
      </c>
      <c r="M21" s="16">
        <v>6.16</v>
      </c>
      <c r="O21" s="77"/>
      <c r="Q21" s="65">
        <v>0</v>
      </c>
    </row>
    <row r="22" spans="1:17">
      <c r="A22" s="14" t="s">
        <v>466</v>
      </c>
      <c r="B22" s="15" t="s">
        <v>19</v>
      </c>
      <c r="C22" s="16">
        <v>0.1</v>
      </c>
      <c r="D22" s="15" t="s">
        <v>192</v>
      </c>
      <c r="E22" s="24">
        <v>84.537000000000006</v>
      </c>
      <c r="F22" s="24">
        <v>0</v>
      </c>
      <c r="G22" s="24">
        <v>84.587000000000003</v>
      </c>
      <c r="H22" s="14" t="s">
        <v>467</v>
      </c>
      <c r="I22" s="24">
        <v>84.587000000000003</v>
      </c>
      <c r="J22" s="45">
        <f t="shared" si="25"/>
        <v>4.9999999999997158E-2</v>
      </c>
      <c r="K22" s="46">
        <f t="shared" si="26"/>
        <v>49.999999999997158</v>
      </c>
      <c r="L22" s="16">
        <f t="shared" si="27"/>
        <v>4.9999999999997158</v>
      </c>
      <c r="M22" s="16">
        <v>6.16</v>
      </c>
      <c r="N22" s="81" t="s">
        <v>20</v>
      </c>
      <c r="O22" s="77">
        <f>SUM(L20:L22)</f>
        <v>15.000000000000568</v>
      </c>
      <c r="P22" s="6">
        <f>SUM(M20:M22)</f>
        <v>18.440000000000001</v>
      </c>
      <c r="Q22" s="65">
        <v>0</v>
      </c>
    </row>
    <row r="23" spans="1:17">
      <c r="A23" s="14" t="s">
        <v>468</v>
      </c>
      <c r="B23" s="15" t="s">
        <v>19</v>
      </c>
      <c r="C23" s="16">
        <v>0.1</v>
      </c>
      <c r="D23" s="15" t="s">
        <v>192</v>
      </c>
      <c r="E23" s="24">
        <v>85.168999999999997</v>
      </c>
      <c r="F23" s="24">
        <v>0</v>
      </c>
      <c r="G23" s="24">
        <v>85.218999999999994</v>
      </c>
      <c r="H23" s="14" t="s">
        <v>469</v>
      </c>
      <c r="I23" s="24">
        <v>85.218999999999994</v>
      </c>
      <c r="J23" s="45">
        <f t="shared" ref="J23:J25" si="28">IF(B23="buy",I23-E23,E23-I23)</f>
        <v>4.9999999999997158E-2</v>
      </c>
      <c r="K23" s="46">
        <f t="shared" ref="K23:K25" si="29">IF(OR(D23="usdjpy",D23="gbpjpy",D23="audjpy",D23="eurjpy"),J23*1000,J23*100000)</f>
        <v>49.999999999997158</v>
      </c>
      <c r="L23" s="16">
        <f t="shared" ref="L23:L25" si="30">K23*C23</f>
        <v>4.9999999999997158</v>
      </c>
      <c r="M23" s="16">
        <v>6.08</v>
      </c>
      <c r="N23" s="49">
        <v>20121121</v>
      </c>
      <c r="O23" s="77"/>
      <c r="Q23" s="62"/>
    </row>
    <row r="24" spans="1:17">
      <c r="A24" s="14" t="s">
        <v>470</v>
      </c>
      <c r="B24" s="15" t="s">
        <v>19</v>
      </c>
      <c r="C24" s="16">
        <v>0.1</v>
      </c>
      <c r="D24" s="15" t="s">
        <v>192</v>
      </c>
      <c r="E24" s="24">
        <v>84.914000000000001</v>
      </c>
      <c r="F24" s="24">
        <v>0</v>
      </c>
      <c r="G24" s="24">
        <v>84.963999999999999</v>
      </c>
      <c r="H24" s="14" t="s">
        <v>471</v>
      </c>
      <c r="I24" s="24">
        <v>84.963999999999999</v>
      </c>
      <c r="J24" s="45">
        <f t="shared" si="28"/>
        <v>4.9999999999997158E-2</v>
      </c>
      <c r="K24" s="46">
        <f t="shared" si="29"/>
        <v>49.999999999997158</v>
      </c>
      <c r="L24" s="16">
        <f t="shared" si="30"/>
        <v>4.9999999999997158</v>
      </c>
      <c r="M24" s="16">
        <v>6.09</v>
      </c>
      <c r="O24" s="77"/>
      <c r="Q24" s="62"/>
    </row>
    <row r="25" spans="1:17">
      <c r="A25" s="14" t="s">
        <v>472</v>
      </c>
      <c r="B25" s="15" t="s">
        <v>19</v>
      </c>
      <c r="C25" s="16">
        <v>0.1</v>
      </c>
      <c r="D25" s="15" t="s">
        <v>192</v>
      </c>
      <c r="E25" s="24">
        <v>84.808000000000007</v>
      </c>
      <c r="F25" s="24">
        <v>0</v>
      </c>
      <c r="G25" s="24">
        <v>84.858000000000004</v>
      </c>
      <c r="H25" s="14" t="s">
        <v>473</v>
      </c>
      <c r="I25" s="24">
        <v>84.858000000000004</v>
      </c>
      <c r="J25" s="45">
        <f t="shared" si="28"/>
        <v>4.9999999999997158E-2</v>
      </c>
      <c r="K25" s="46">
        <f t="shared" si="29"/>
        <v>49.999999999997158</v>
      </c>
      <c r="L25" s="16">
        <f t="shared" si="30"/>
        <v>4.9999999999997158</v>
      </c>
      <c r="M25" s="16">
        <v>6.1</v>
      </c>
      <c r="N25" s="81" t="s">
        <v>20</v>
      </c>
      <c r="O25" s="77">
        <f>SUM(L23:L25)</f>
        <v>14.999999999999147</v>
      </c>
      <c r="P25" s="6">
        <f>SUM(M23:M25)</f>
        <v>18.27</v>
      </c>
      <c r="Q25" s="65">
        <v>0</v>
      </c>
    </row>
    <row r="26" spans="1:17">
      <c r="A26" s="14" t="s">
        <v>474</v>
      </c>
      <c r="B26" s="15" t="s">
        <v>19</v>
      </c>
      <c r="C26" s="16">
        <v>0.1</v>
      </c>
      <c r="D26" s="15" t="s">
        <v>192</v>
      </c>
      <c r="E26" s="24">
        <v>85.582999999999998</v>
      </c>
      <c r="F26" s="24">
        <v>0</v>
      </c>
      <c r="G26" s="24">
        <v>85.632999999999996</v>
      </c>
      <c r="H26" s="14" t="s">
        <v>475</v>
      </c>
      <c r="I26" s="24">
        <v>85.632999999999996</v>
      </c>
      <c r="J26" s="45">
        <f t="shared" ref="J26:J27" si="31">IF(B26="buy",I26-E26,E26-I26)</f>
        <v>4.9999999999997158E-2</v>
      </c>
      <c r="K26" s="46">
        <f t="shared" ref="K26:K27" si="32">IF(OR(D26="usdjpy",D26="gbpjpy",D26="audjpy",D26="eurjpy"),J26*1000,J26*100000)</f>
        <v>49.999999999997158</v>
      </c>
      <c r="L26" s="16">
        <f t="shared" ref="L26:L27" si="33">K26*C26</f>
        <v>4.9999999999997158</v>
      </c>
      <c r="M26" s="16">
        <v>6.07</v>
      </c>
      <c r="N26" s="33">
        <v>20121122</v>
      </c>
      <c r="O26" s="77"/>
      <c r="Q26" s="65">
        <v>0</v>
      </c>
    </row>
    <row r="27" spans="1:17">
      <c r="A27" s="14" t="s">
        <v>476</v>
      </c>
      <c r="B27" s="15" t="s">
        <v>19</v>
      </c>
      <c r="C27" s="16">
        <v>0.1</v>
      </c>
      <c r="D27" s="15" t="s">
        <v>192</v>
      </c>
      <c r="E27" s="24">
        <v>85.552000000000007</v>
      </c>
      <c r="F27" s="24">
        <v>0</v>
      </c>
      <c r="G27" s="24">
        <v>85.602000000000004</v>
      </c>
      <c r="H27" s="14" t="s">
        <v>477</v>
      </c>
      <c r="I27" s="24">
        <v>85.602000000000004</v>
      </c>
      <c r="J27" s="45">
        <f t="shared" si="31"/>
        <v>4.9999999999997158E-2</v>
      </c>
      <c r="K27" s="46">
        <f t="shared" si="32"/>
        <v>49.999999999997158</v>
      </c>
      <c r="L27" s="16">
        <f t="shared" si="33"/>
        <v>4.9999999999997158</v>
      </c>
      <c r="M27" s="16">
        <v>6.07</v>
      </c>
      <c r="N27" s="81" t="s">
        <v>20</v>
      </c>
      <c r="O27" s="77">
        <f>SUM(L26:L27)</f>
        <v>9.9999999999994316</v>
      </c>
      <c r="P27" s="6">
        <f>SUM(M26:M27)</f>
        <v>12.14</v>
      </c>
      <c r="Q27" s="65">
        <v>0</v>
      </c>
    </row>
    <row r="28" spans="1:17">
      <c r="A28" s="14" t="s">
        <v>478</v>
      </c>
      <c r="B28" s="15" t="s">
        <v>19</v>
      </c>
      <c r="C28" s="16">
        <v>0.1</v>
      </c>
      <c r="D28" s="15" t="s">
        <v>192</v>
      </c>
      <c r="E28" s="24">
        <v>85.436000000000007</v>
      </c>
      <c r="F28" s="24">
        <v>0</v>
      </c>
      <c r="G28" s="24">
        <v>85.486000000000004</v>
      </c>
      <c r="H28" s="14" t="s">
        <v>479</v>
      </c>
      <c r="I28" s="24">
        <v>85.486000000000004</v>
      </c>
      <c r="J28" s="45">
        <f t="shared" ref="J28:J29" si="34">IF(B28="buy",I28-E28,E28-I28)</f>
        <v>4.9999999999997158E-2</v>
      </c>
      <c r="K28" s="46">
        <f t="shared" ref="K28:K29" si="35">IF(OR(D28="usdjpy",D28="gbpjpy",D28="audjpy",D28="eurjpy"),J28*1000,J28*100000)</f>
        <v>49.999999999997158</v>
      </c>
      <c r="L28" s="16">
        <f t="shared" ref="L28:L29" si="36">K28*C28</f>
        <v>4.9999999999997158</v>
      </c>
      <c r="M28" s="16">
        <v>6.09</v>
      </c>
      <c r="N28" s="49">
        <v>20121123</v>
      </c>
      <c r="O28" s="77"/>
      <c r="Q28" s="65">
        <v>0</v>
      </c>
    </row>
    <row r="29" spans="1:17">
      <c r="A29" s="14" t="s">
        <v>480</v>
      </c>
      <c r="B29" s="15" t="s">
        <v>19</v>
      </c>
      <c r="C29" s="16">
        <v>0.1</v>
      </c>
      <c r="D29" s="15" t="s">
        <v>192</v>
      </c>
      <c r="E29" s="24">
        <v>85.55</v>
      </c>
      <c r="F29" s="24">
        <v>0</v>
      </c>
      <c r="G29" s="24">
        <v>85.6</v>
      </c>
      <c r="H29" s="14" t="s">
        <v>481</v>
      </c>
      <c r="I29" s="24">
        <v>85.6</v>
      </c>
      <c r="J29" s="45">
        <f t="shared" si="34"/>
        <v>4.9999999999997158E-2</v>
      </c>
      <c r="K29" s="46">
        <f t="shared" si="35"/>
        <v>49.999999999997158</v>
      </c>
      <c r="L29" s="16">
        <f t="shared" si="36"/>
        <v>4.9999999999997158</v>
      </c>
      <c r="M29" s="16">
        <v>6.07</v>
      </c>
      <c r="N29" s="81" t="s">
        <v>20</v>
      </c>
      <c r="O29" s="77">
        <f>SUM(L28:L29)</f>
        <v>9.9999999999994316</v>
      </c>
      <c r="P29" s="6">
        <f>SUM(M28:M29)</f>
        <v>12.16</v>
      </c>
      <c r="Q29" s="65">
        <v>0</v>
      </c>
    </row>
    <row r="30" spans="1:17">
      <c r="A30" s="14" t="s">
        <v>482</v>
      </c>
      <c r="B30" s="15" t="s">
        <v>19</v>
      </c>
      <c r="C30" s="16">
        <v>0.1</v>
      </c>
      <c r="D30" s="15" t="s">
        <v>192</v>
      </c>
      <c r="E30" s="24">
        <v>85.918999999999997</v>
      </c>
      <c r="F30" s="24">
        <v>0</v>
      </c>
      <c r="G30" s="24">
        <v>85.968999999999994</v>
      </c>
      <c r="H30" s="14" t="s">
        <v>483</v>
      </c>
      <c r="I30" s="24">
        <v>85.968999999999994</v>
      </c>
      <c r="J30" s="45">
        <f t="shared" ref="J30:J33" si="37">IF(B30="buy",I30-E30,E30-I30)</f>
        <v>4.9999999999997158E-2</v>
      </c>
      <c r="K30" s="46">
        <f t="shared" ref="K30:K33" si="38">IF(OR(D30="usdjpy",D30="gbpjpy",D30="audjpy",D30="eurjpy"),J30*1000,J30*100000)</f>
        <v>49.999999999997158</v>
      </c>
      <c r="L30" s="16">
        <f t="shared" ref="L30:L33" si="39">K30*C30</f>
        <v>4.9999999999997158</v>
      </c>
      <c r="M30" s="16">
        <v>6.08</v>
      </c>
      <c r="N30" s="33">
        <v>20121127</v>
      </c>
      <c r="O30" s="77"/>
      <c r="Q30" s="65">
        <v>0</v>
      </c>
    </row>
    <row r="31" spans="1:17">
      <c r="A31" s="14" t="s">
        <v>484</v>
      </c>
      <c r="B31" s="15" t="s">
        <v>19</v>
      </c>
      <c r="C31" s="16">
        <v>0.1</v>
      </c>
      <c r="D31" s="15" t="s">
        <v>192</v>
      </c>
      <c r="E31" s="24">
        <v>85.932000000000002</v>
      </c>
      <c r="F31" s="24">
        <v>0</v>
      </c>
      <c r="G31" s="24">
        <v>85.981999999999999</v>
      </c>
      <c r="H31" s="14" t="s">
        <v>485</v>
      </c>
      <c r="I31" s="24">
        <v>85.981999999999999</v>
      </c>
      <c r="J31" s="45">
        <f t="shared" si="37"/>
        <v>4.9999999999997158E-2</v>
      </c>
      <c r="K31" s="46">
        <f t="shared" si="38"/>
        <v>49.999999999997158</v>
      </c>
      <c r="L31" s="16">
        <f t="shared" si="39"/>
        <v>4.9999999999997158</v>
      </c>
      <c r="M31" s="16">
        <v>6.09</v>
      </c>
      <c r="O31" s="77"/>
      <c r="Q31" s="65">
        <v>0</v>
      </c>
    </row>
    <row r="32" spans="1:17">
      <c r="A32" s="14" t="s">
        <v>486</v>
      </c>
      <c r="B32" s="15" t="s">
        <v>19</v>
      </c>
      <c r="C32" s="16">
        <v>0.1</v>
      </c>
      <c r="D32" s="15" t="s">
        <v>192</v>
      </c>
      <c r="E32" s="24">
        <v>85.933000000000007</v>
      </c>
      <c r="F32" s="24">
        <v>0</v>
      </c>
      <c r="G32" s="24">
        <v>85.983000000000004</v>
      </c>
      <c r="H32" s="14" t="s">
        <v>487</v>
      </c>
      <c r="I32" s="24">
        <v>85.983000000000004</v>
      </c>
      <c r="J32" s="45">
        <f t="shared" si="37"/>
        <v>4.9999999999997158E-2</v>
      </c>
      <c r="K32" s="46">
        <f t="shared" si="38"/>
        <v>49.999999999997158</v>
      </c>
      <c r="L32" s="16">
        <f t="shared" si="39"/>
        <v>4.9999999999997158</v>
      </c>
      <c r="M32" s="16">
        <v>6.09</v>
      </c>
      <c r="O32" s="77"/>
      <c r="Q32" s="65">
        <v>0</v>
      </c>
    </row>
    <row r="33" spans="1:17">
      <c r="A33" s="14" t="s">
        <v>488</v>
      </c>
      <c r="B33" s="15" t="s">
        <v>19</v>
      </c>
      <c r="C33" s="16">
        <v>0.1</v>
      </c>
      <c r="D33" s="15" t="s">
        <v>192</v>
      </c>
      <c r="E33" s="24">
        <v>86.096000000000004</v>
      </c>
      <c r="F33" s="24">
        <v>0</v>
      </c>
      <c r="G33" s="24">
        <v>86.146000000000001</v>
      </c>
      <c r="H33" s="14" t="s">
        <v>489</v>
      </c>
      <c r="I33" s="24">
        <v>86.146000000000001</v>
      </c>
      <c r="J33" s="45">
        <f t="shared" si="37"/>
        <v>4.9999999999997158E-2</v>
      </c>
      <c r="K33" s="46">
        <f t="shared" si="38"/>
        <v>49.999999999997158</v>
      </c>
      <c r="L33" s="16">
        <f t="shared" si="39"/>
        <v>4.9999999999997158</v>
      </c>
      <c r="M33" s="16">
        <v>6.09</v>
      </c>
      <c r="N33" s="81" t="s">
        <v>20</v>
      </c>
      <c r="O33" s="77">
        <f>SUM(L30:L33)</f>
        <v>19.999999999998863</v>
      </c>
      <c r="P33" s="6">
        <f>SUM(M30:M33)</f>
        <v>24.349999999999998</v>
      </c>
      <c r="Q33" s="65">
        <v>0.79</v>
      </c>
    </row>
    <row r="34" spans="1:17">
      <c r="A34" s="14" t="s">
        <v>490</v>
      </c>
      <c r="B34" s="15" t="s">
        <v>19</v>
      </c>
      <c r="C34" s="16">
        <v>0.1</v>
      </c>
      <c r="D34" s="15" t="s">
        <v>192</v>
      </c>
      <c r="E34" s="24">
        <v>85.853999999999999</v>
      </c>
      <c r="F34" s="24">
        <v>0</v>
      </c>
      <c r="G34" s="24">
        <v>85.903999999999996</v>
      </c>
      <c r="H34" s="14" t="s">
        <v>491</v>
      </c>
      <c r="I34" s="24">
        <v>85.903999999999996</v>
      </c>
      <c r="J34" s="45">
        <f t="shared" ref="J34" si="40">IF(B34="buy",I34-E34,E34-I34)</f>
        <v>4.9999999999997158E-2</v>
      </c>
      <c r="K34" s="46">
        <f t="shared" ref="K34" si="41">IF(OR(D34="usdjpy",D34="gbpjpy",D34="audjpy",D34="eurjpy"),J34*1000,J34*100000)</f>
        <v>49.999999999997158</v>
      </c>
      <c r="L34" s="16">
        <f t="shared" ref="L34" si="42">K34*C34</f>
        <v>4.9999999999997158</v>
      </c>
      <c r="M34" s="16">
        <v>6.09</v>
      </c>
      <c r="N34" s="81">
        <v>20121128</v>
      </c>
      <c r="O34" s="77">
        <f>SUM(L34)</f>
        <v>4.9999999999997158</v>
      </c>
      <c r="P34" s="6">
        <f>SUM(M34)</f>
        <v>6.09</v>
      </c>
      <c r="Q34" s="65">
        <v>0.79</v>
      </c>
    </row>
    <row r="35" spans="1:17">
      <c r="A35" s="14" t="s">
        <v>492</v>
      </c>
      <c r="B35" s="15" t="s">
        <v>19</v>
      </c>
      <c r="C35" s="16">
        <v>0.1</v>
      </c>
      <c r="D35" s="15" t="s">
        <v>192</v>
      </c>
      <c r="E35" s="24">
        <v>85.86</v>
      </c>
      <c r="F35" s="24">
        <v>0</v>
      </c>
      <c r="G35" s="24">
        <v>85.91</v>
      </c>
      <c r="H35" s="14" t="s">
        <v>493</v>
      </c>
      <c r="I35" s="24">
        <v>85.91</v>
      </c>
      <c r="J35" s="45">
        <f t="shared" ref="J35" si="43">IF(B35="buy",I35-E35,E35-I35)</f>
        <v>4.9999999999997158E-2</v>
      </c>
      <c r="K35" s="46">
        <f t="shared" ref="K35" si="44">IF(OR(D35="usdjpy",D35="gbpjpy",D35="audjpy",D35="eurjpy"),J35*1000,J35*100000)</f>
        <v>49.999999999997158</v>
      </c>
      <c r="L35" s="16">
        <f t="shared" ref="L35" si="45">K35*C35</f>
        <v>4.9999999999997158</v>
      </c>
      <c r="M35" s="16">
        <v>6.09</v>
      </c>
      <c r="N35" s="81">
        <v>20121129</v>
      </c>
      <c r="O35" s="77">
        <f>SUM(L35)</f>
        <v>4.9999999999997158</v>
      </c>
      <c r="P35" s="6">
        <f>SUM(M35)</f>
        <v>6.09</v>
      </c>
      <c r="Q35" s="65">
        <v>0</v>
      </c>
    </row>
    <row r="36" spans="1:17">
      <c r="A36" s="14" t="s">
        <v>494</v>
      </c>
      <c r="B36" s="15" t="s">
        <v>19</v>
      </c>
      <c r="C36" s="16">
        <v>0.1</v>
      </c>
      <c r="D36" s="15" t="s">
        <v>192</v>
      </c>
      <c r="E36" s="24">
        <v>85.894999999999996</v>
      </c>
      <c r="F36" s="24">
        <v>0</v>
      </c>
      <c r="G36" s="24">
        <v>85.944999999999993</v>
      </c>
      <c r="H36" s="14" t="s">
        <v>495</v>
      </c>
      <c r="I36" s="24">
        <v>85.944999999999993</v>
      </c>
      <c r="J36" s="45">
        <f t="shared" ref="J36:J41" si="46">IF(B36="buy",I36-E36,E36-I36)</f>
        <v>4.9999999999997158E-2</v>
      </c>
      <c r="K36" s="46">
        <f t="shared" ref="K36:K41" si="47">IF(OR(D36="usdjpy",D36="gbpjpy",D36="audjpy",D36="eurjpy"),J36*1000,J36*100000)</f>
        <v>49.999999999997158</v>
      </c>
      <c r="L36" s="16">
        <f t="shared" ref="L36:L41" si="48">K36*C36</f>
        <v>4.9999999999997158</v>
      </c>
      <c r="M36" s="16">
        <v>6.07</v>
      </c>
      <c r="N36" s="33">
        <v>20121130</v>
      </c>
      <c r="O36" s="77"/>
      <c r="Q36" s="65">
        <v>0</v>
      </c>
    </row>
    <row r="37" spans="1:17">
      <c r="A37" s="14" t="s">
        <v>496</v>
      </c>
      <c r="B37" s="15" t="s">
        <v>19</v>
      </c>
      <c r="C37" s="16">
        <v>0.1</v>
      </c>
      <c r="D37" s="15" t="s">
        <v>192</v>
      </c>
      <c r="E37" s="24">
        <v>85.92</v>
      </c>
      <c r="F37" s="24">
        <v>0</v>
      </c>
      <c r="G37" s="24">
        <v>85.97</v>
      </c>
      <c r="H37" s="14" t="s">
        <v>497</v>
      </c>
      <c r="I37" s="24">
        <v>85.97</v>
      </c>
      <c r="J37" s="45">
        <f t="shared" si="46"/>
        <v>4.9999999999997158E-2</v>
      </c>
      <c r="K37" s="46">
        <f t="shared" si="47"/>
        <v>49.999999999997158</v>
      </c>
      <c r="L37" s="16">
        <f t="shared" si="48"/>
        <v>4.9999999999997158</v>
      </c>
      <c r="M37" s="16">
        <v>6.06</v>
      </c>
      <c r="O37" s="77"/>
      <c r="Q37" s="65">
        <v>0</v>
      </c>
    </row>
    <row r="38" spans="1:17">
      <c r="A38" s="14" t="s">
        <v>498</v>
      </c>
      <c r="B38" s="15" t="s">
        <v>19</v>
      </c>
      <c r="C38" s="16">
        <v>0.1</v>
      </c>
      <c r="D38" s="15" t="s">
        <v>192</v>
      </c>
      <c r="E38" s="24">
        <v>85.933000000000007</v>
      </c>
      <c r="F38" s="24">
        <v>0</v>
      </c>
      <c r="G38" s="24">
        <v>85.983000000000004</v>
      </c>
      <c r="H38" s="14" t="s">
        <v>499</v>
      </c>
      <c r="I38" s="24">
        <v>85.983000000000004</v>
      </c>
      <c r="J38" s="45">
        <f t="shared" si="46"/>
        <v>4.9999999999997158E-2</v>
      </c>
      <c r="K38" s="46">
        <f t="shared" si="47"/>
        <v>49.999999999997158</v>
      </c>
      <c r="L38" s="16">
        <f t="shared" si="48"/>
        <v>4.9999999999997158</v>
      </c>
      <c r="M38" s="16">
        <v>6.06</v>
      </c>
      <c r="O38" s="77"/>
      <c r="Q38" s="65">
        <v>0</v>
      </c>
    </row>
    <row r="39" spans="1:17">
      <c r="A39" s="14" t="s">
        <v>500</v>
      </c>
      <c r="B39" s="15" t="s">
        <v>19</v>
      </c>
      <c r="C39" s="16">
        <v>0.1</v>
      </c>
      <c r="D39" s="15" t="s">
        <v>192</v>
      </c>
      <c r="E39" s="24">
        <v>86.013000000000005</v>
      </c>
      <c r="F39" s="24">
        <v>0</v>
      </c>
      <c r="G39" s="24">
        <v>86.063000000000002</v>
      </c>
      <c r="H39" s="14" t="s">
        <v>501</v>
      </c>
      <c r="I39" s="24">
        <v>86.063000000000002</v>
      </c>
      <c r="J39" s="45">
        <f t="shared" si="46"/>
        <v>4.9999999999997158E-2</v>
      </c>
      <c r="K39" s="46">
        <f t="shared" si="47"/>
        <v>49.999999999997158</v>
      </c>
      <c r="L39" s="16">
        <f t="shared" si="48"/>
        <v>4.9999999999997158</v>
      </c>
      <c r="M39" s="16">
        <v>6.04</v>
      </c>
      <c r="O39" s="77"/>
      <c r="Q39" s="65">
        <v>0</v>
      </c>
    </row>
    <row r="40" spans="1:17">
      <c r="A40" s="14" t="s">
        <v>502</v>
      </c>
      <c r="B40" s="15" t="s">
        <v>19</v>
      </c>
      <c r="C40" s="16">
        <v>0.1</v>
      </c>
      <c r="D40" s="15" t="s">
        <v>192</v>
      </c>
      <c r="E40" s="24">
        <v>85.942999999999998</v>
      </c>
      <c r="F40" s="24">
        <v>0</v>
      </c>
      <c r="G40" s="24">
        <v>85.992999999999995</v>
      </c>
      <c r="H40" s="14" t="s">
        <v>503</v>
      </c>
      <c r="I40" s="24">
        <v>85.992999999999995</v>
      </c>
      <c r="J40" s="45">
        <f t="shared" si="46"/>
        <v>4.9999999999997158E-2</v>
      </c>
      <c r="K40" s="46">
        <f t="shared" si="47"/>
        <v>49.999999999997158</v>
      </c>
      <c r="L40" s="16">
        <f t="shared" si="48"/>
        <v>4.9999999999997158</v>
      </c>
      <c r="M40" s="16">
        <v>6.06</v>
      </c>
      <c r="O40" s="77"/>
      <c r="Q40" s="65">
        <v>0</v>
      </c>
    </row>
    <row r="41" spans="1:17">
      <c r="A41" s="14" t="s">
        <v>504</v>
      </c>
      <c r="B41" s="15" t="s">
        <v>19</v>
      </c>
      <c r="C41" s="16">
        <v>0.1</v>
      </c>
      <c r="D41" s="15" t="s">
        <v>192</v>
      </c>
      <c r="E41" s="24">
        <v>85.846999999999994</v>
      </c>
      <c r="F41" s="24">
        <v>0</v>
      </c>
      <c r="G41" s="24">
        <v>85.897000000000006</v>
      </c>
      <c r="H41" s="14" t="s">
        <v>502</v>
      </c>
      <c r="I41" s="24">
        <v>85.897000000000006</v>
      </c>
      <c r="J41" s="45">
        <f t="shared" si="46"/>
        <v>5.0000000000011369E-2</v>
      </c>
      <c r="K41" s="46">
        <f t="shared" si="47"/>
        <v>50.000000000011369</v>
      </c>
      <c r="L41" s="16">
        <f t="shared" si="48"/>
        <v>5.0000000000011369</v>
      </c>
      <c r="M41" s="16">
        <v>6.07</v>
      </c>
      <c r="N41" s="81" t="s">
        <v>20</v>
      </c>
      <c r="O41" s="77">
        <f>SUM(L36:L41)</f>
        <v>29.999999999999716</v>
      </c>
      <c r="P41" s="6">
        <f>SUM(M36:M41)</f>
        <v>36.36</v>
      </c>
      <c r="Q41" s="65">
        <v>0.79</v>
      </c>
    </row>
    <row r="42" spans="1:17">
      <c r="O42" s="77"/>
      <c r="Q42" s="62"/>
    </row>
    <row r="43" spans="1:17">
      <c r="O43" s="77"/>
      <c r="Q43" s="62"/>
    </row>
    <row r="44" spans="1:17">
      <c r="O44" s="77"/>
      <c r="Q44" s="62"/>
    </row>
    <row r="45" spans="1:17">
      <c r="O45" s="77"/>
      <c r="Q45" s="62"/>
    </row>
    <row r="46" spans="1:17">
      <c r="O46" s="77"/>
      <c r="Q46" s="62"/>
    </row>
    <row r="47" spans="1:17">
      <c r="O47" s="77"/>
      <c r="Q47" s="62"/>
    </row>
    <row r="48" spans="1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2"/>
    </row>
    <row r="125" spans="15:17">
      <c r="O125" s="77"/>
      <c r="Q125" s="62"/>
    </row>
    <row r="126" spans="15:17">
      <c r="O126" s="77"/>
      <c r="Q126" s="62"/>
    </row>
    <row r="127" spans="15:17">
      <c r="O127" s="77"/>
      <c r="Q127" s="62"/>
    </row>
    <row r="128" spans="15:17">
      <c r="O128" s="77"/>
      <c r="Q128" s="62"/>
    </row>
    <row r="129" spans="15:17">
      <c r="O129" s="77"/>
      <c r="Q129" s="62"/>
    </row>
    <row r="130" spans="15:17">
      <c r="O130" s="77"/>
      <c r="Q130" s="62"/>
    </row>
    <row r="131" spans="15:17">
      <c r="O131" s="77"/>
      <c r="Q131" s="62"/>
    </row>
    <row r="132" spans="15:17">
      <c r="O132" s="77"/>
      <c r="Q132" s="62"/>
    </row>
    <row r="133" spans="15:17">
      <c r="O133" s="77"/>
      <c r="Q133" s="62"/>
    </row>
    <row r="134" spans="15:17">
      <c r="O134" s="77"/>
      <c r="Q134" s="62"/>
    </row>
    <row r="135" spans="15:17">
      <c r="O135" s="77"/>
      <c r="Q135" s="62"/>
    </row>
    <row r="136" spans="15:17">
      <c r="O136" s="77"/>
      <c r="Q136" s="62"/>
    </row>
    <row r="137" spans="15:17">
      <c r="O137" s="77"/>
      <c r="Q137" s="62"/>
    </row>
    <row r="138" spans="15:17">
      <c r="O138" s="77"/>
      <c r="Q138" s="62"/>
    </row>
    <row r="139" spans="15:17">
      <c r="O139" s="77"/>
      <c r="Q139" s="62"/>
    </row>
    <row r="140" spans="15:17">
      <c r="O140" s="77"/>
      <c r="Q140" s="62"/>
    </row>
    <row r="141" spans="15:17">
      <c r="O141" s="77"/>
      <c r="Q141" s="62"/>
    </row>
    <row r="142" spans="15:17">
      <c r="O142" s="77"/>
      <c r="Q142" s="62"/>
    </row>
    <row r="143" spans="15:17">
      <c r="O143" s="77"/>
      <c r="Q143" s="62"/>
    </row>
    <row r="144" spans="15:17">
      <c r="O144" s="77"/>
      <c r="Q144" s="62"/>
    </row>
    <row r="145" spans="15:17">
      <c r="O145" s="77"/>
      <c r="Q145" s="62"/>
    </row>
    <row r="146" spans="15:17">
      <c r="O146" s="77"/>
      <c r="Q146" s="62"/>
    </row>
    <row r="147" spans="15:17">
      <c r="O147" s="77"/>
      <c r="Q147" s="62"/>
    </row>
    <row r="148" spans="15:17">
      <c r="O148" s="77"/>
      <c r="Q148" s="62"/>
    </row>
    <row r="149" spans="15:17">
      <c r="O149" s="77"/>
      <c r="Q149" s="62"/>
    </row>
    <row r="150" spans="15:17">
      <c r="O150" s="77"/>
      <c r="Q150" s="62"/>
    </row>
    <row r="151" spans="15:17">
      <c r="O151" s="77"/>
      <c r="Q151" s="62"/>
    </row>
    <row r="152" spans="15:17">
      <c r="O152" s="77"/>
      <c r="Q152" s="62"/>
    </row>
    <row r="153" spans="15:17">
      <c r="O153" s="77"/>
      <c r="Q153" s="62"/>
    </row>
    <row r="154" spans="15:17">
      <c r="O154" s="77"/>
      <c r="Q154" s="62"/>
    </row>
    <row r="155" spans="15:17">
      <c r="O155" s="77"/>
      <c r="Q155" s="62"/>
    </row>
    <row r="156" spans="15:17">
      <c r="O156" s="77"/>
      <c r="Q156" s="62"/>
    </row>
    <row r="157" spans="15:17">
      <c r="O157" s="77"/>
      <c r="Q157" s="62"/>
    </row>
    <row r="158" spans="15:17">
      <c r="O158" s="77"/>
      <c r="Q158" s="62"/>
    </row>
    <row r="159" spans="15:17">
      <c r="O159" s="77"/>
      <c r="Q159" s="62"/>
    </row>
    <row r="160" spans="15:17">
      <c r="O160" s="77"/>
      <c r="Q160" s="62"/>
    </row>
    <row r="161" spans="15:17">
      <c r="O161" s="77"/>
      <c r="Q161" s="61"/>
    </row>
    <row r="162" spans="15:17">
      <c r="O162" s="77"/>
      <c r="Q162" s="61"/>
    </row>
    <row r="163" spans="15:17">
      <c r="O163" s="77"/>
      <c r="Q163" s="61"/>
    </row>
    <row r="164" spans="15:17">
      <c r="O164" s="77"/>
      <c r="Q164" s="61"/>
    </row>
    <row r="165" spans="15:17">
      <c r="O165" s="77"/>
      <c r="Q165" s="61"/>
    </row>
    <row r="166" spans="15:17">
      <c r="O166" s="77"/>
      <c r="Q166" s="61"/>
    </row>
    <row r="167" spans="15:17">
      <c r="O167" s="77"/>
      <c r="Q167" s="61"/>
    </row>
    <row r="168" spans="15:17">
      <c r="O168" s="77"/>
      <c r="Q168" s="61"/>
    </row>
    <row r="169" spans="15:17">
      <c r="O169" s="77"/>
      <c r="Q169" s="61"/>
    </row>
    <row r="170" spans="15:17">
      <c r="O170" s="77"/>
      <c r="Q170" s="61"/>
    </row>
    <row r="171" spans="15:17">
      <c r="O171" s="77"/>
      <c r="Q171" s="61"/>
    </row>
    <row r="172" spans="15:17">
      <c r="O172" s="77"/>
      <c r="Q172" s="61"/>
    </row>
    <row r="173" spans="15:17">
      <c r="O173" s="77"/>
      <c r="Q173" s="61"/>
    </row>
    <row r="174" spans="15:17">
      <c r="O174" s="77"/>
      <c r="Q174" s="61"/>
    </row>
    <row r="175" spans="15:17">
      <c r="O175" s="77"/>
      <c r="Q175" s="61"/>
    </row>
    <row r="176" spans="15:17">
      <c r="O176" s="77"/>
      <c r="Q176" s="61"/>
    </row>
    <row r="177" spans="15:17">
      <c r="O177" s="77"/>
      <c r="Q177" s="61"/>
    </row>
    <row r="178" spans="15:17">
      <c r="O178" s="77"/>
      <c r="Q178" s="61"/>
    </row>
    <row r="179" spans="15:17">
      <c r="O179" s="77"/>
      <c r="Q179" s="61"/>
    </row>
    <row r="180" spans="15:17">
      <c r="O180" s="77"/>
      <c r="Q180" s="61"/>
    </row>
    <row r="181" spans="15:17">
      <c r="O181" s="77"/>
      <c r="Q181" s="61"/>
    </row>
    <row r="182" spans="15:17">
      <c r="O182" s="77"/>
      <c r="Q182" s="61"/>
    </row>
    <row r="183" spans="15:17">
      <c r="O183" s="77"/>
      <c r="Q183" s="61"/>
    </row>
    <row r="184" spans="15:17">
      <c r="O184" s="77"/>
      <c r="Q184" s="61"/>
    </row>
    <row r="185" spans="15:17">
      <c r="O185" s="77"/>
      <c r="Q185" s="61"/>
    </row>
    <row r="186" spans="15:17">
      <c r="O186" s="77"/>
      <c r="Q186" s="61"/>
    </row>
    <row r="187" spans="15:17">
      <c r="O187" s="77"/>
      <c r="Q187" s="61"/>
    </row>
    <row r="188" spans="15:17">
      <c r="O188" s="77"/>
      <c r="Q188" s="61"/>
    </row>
    <row r="189" spans="15:17">
      <c r="O189" s="77"/>
      <c r="Q189" s="61"/>
    </row>
    <row r="190" spans="15:17">
      <c r="O190" s="77"/>
      <c r="Q190" s="61"/>
    </row>
    <row r="191" spans="15:17">
      <c r="O191" s="77"/>
      <c r="Q191" s="61"/>
    </row>
    <row r="192" spans="15:17">
      <c r="O192" s="77"/>
      <c r="Q192" s="61"/>
    </row>
    <row r="193" spans="15:17">
      <c r="O193" s="77"/>
      <c r="Q193" s="61"/>
    </row>
    <row r="194" spans="15:17">
      <c r="O194" s="77"/>
      <c r="Q194" s="61"/>
    </row>
    <row r="195" spans="15:17">
      <c r="O195" s="77"/>
      <c r="Q195" s="61"/>
    </row>
    <row r="196" spans="15:17">
      <c r="O196" s="77"/>
      <c r="Q196" s="61"/>
    </row>
    <row r="197" spans="15:17">
      <c r="O197" s="77"/>
      <c r="Q197" s="61"/>
    </row>
    <row r="198" spans="15:17">
      <c r="O198" s="77"/>
      <c r="Q198" s="61"/>
    </row>
    <row r="199" spans="15:17">
      <c r="O199" s="77"/>
      <c r="Q199" s="61"/>
    </row>
    <row r="200" spans="15:17">
      <c r="O200" s="77"/>
      <c r="Q200" s="61"/>
    </row>
    <row r="201" spans="15:17">
      <c r="O201" s="77"/>
      <c r="Q201" s="61"/>
    </row>
    <row r="202" spans="15:17">
      <c r="O202" s="77"/>
      <c r="Q202" s="61"/>
    </row>
    <row r="203" spans="15:17">
      <c r="O203" s="77"/>
      <c r="Q203" s="61"/>
    </row>
    <row r="204" spans="15:17">
      <c r="O204" s="77"/>
      <c r="Q204" s="61"/>
    </row>
    <row r="205" spans="15:17">
      <c r="O205" s="77"/>
      <c r="Q205" s="61"/>
    </row>
    <row r="206" spans="15:17">
      <c r="O206" s="77"/>
      <c r="Q206" s="61"/>
    </row>
    <row r="207" spans="15:17">
      <c r="O207" s="77"/>
      <c r="Q207" s="61"/>
    </row>
    <row r="208" spans="15:17">
      <c r="O208" s="77"/>
      <c r="Q208" s="61"/>
    </row>
    <row r="209" spans="15:17">
      <c r="O209" s="77"/>
      <c r="Q209" s="61"/>
    </row>
    <row r="210" spans="15:17">
      <c r="O210" s="77"/>
      <c r="Q210" s="61"/>
    </row>
    <row r="211" spans="15:17">
      <c r="O211" s="77"/>
      <c r="Q211" s="61"/>
    </row>
    <row r="212" spans="15:17">
      <c r="O212" s="77"/>
      <c r="Q212" s="61"/>
    </row>
    <row r="213" spans="15:17">
      <c r="O213" s="77"/>
      <c r="Q213" s="61"/>
    </row>
    <row r="214" spans="15:17">
      <c r="O214" s="77"/>
      <c r="Q214" s="61"/>
    </row>
    <row r="215" spans="15:17">
      <c r="O215" s="77"/>
      <c r="Q215" s="61"/>
    </row>
    <row r="216" spans="15:17">
      <c r="O216" s="77"/>
      <c r="Q216" s="61"/>
    </row>
    <row r="217" spans="15:17">
      <c r="O217" s="77"/>
      <c r="Q217" s="61"/>
    </row>
    <row r="218" spans="15:17">
      <c r="O218" s="77"/>
      <c r="Q218" s="61"/>
    </row>
    <row r="219" spans="15:17">
      <c r="O219" s="77"/>
      <c r="Q219" s="61"/>
    </row>
    <row r="220" spans="15:17">
      <c r="O220" s="77"/>
    </row>
    <row r="221" spans="15:17">
      <c r="O221" s="77"/>
    </row>
    <row r="222" spans="15:17">
      <c r="O222" s="77"/>
    </row>
    <row r="223" spans="15:17">
      <c r="O223" s="77"/>
    </row>
    <row r="224" spans="15:17">
      <c r="O224" s="77"/>
    </row>
    <row r="225" spans="15:15">
      <c r="O225" s="77"/>
    </row>
    <row r="226" spans="15:15">
      <c r="O226" s="77"/>
    </row>
    <row r="227" spans="15:15">
      <c r="O227" s="77"/>
    </row>
    <row r="228" spans="15:15">
      <c r="O228" s="77"/>
    </row>
    <row r="229" spans="15:15">
      <c r="O229" s="77"/>
    </row>
    <row r="230" spans="15:15">
      <c r="O230" s="77"/>
    </row>
    <row r="231" spans="15:15">
      <c r="O231" s="77"/>
    </row>
    <row r="232" spans="15:15">
      <c r="O232" s="77"/>
    </row>
    <row r="233" spans="15:15">
      <c r="O233" s="77"/>
    </row>
    <row r="234" spans="15:15">
      <c r="O234" s="77"/>
    </row>
    <row r="235" spans="15:15">
      <c r="O235" s="77"/>
    </row>
    <row r="236" spans="15:15">
      <c r="O236" s="77"/>
    </row>
    <row r="237" spans="15:15">
      <c r="O237" s="77"/>
    </row>
    <row r="238" spans="15:15">
      <c r="O238" s="77"/>
    </row>
    <row r="239" spans="15:15">
      <c r="O239" s="77"/>
    </row>
    <row r="240" spans="15:15">
      <c r="O240" s="77"/>
    </row>
    <row r="241" spans="15:15">
      <c r="O241" s="77"/>
    </row>
    <row r="242" spans="15:15">
      <c r="O242" s="77"/>
    </row>
    <row r="243" spans="15:15">
      <c r="O243" s="77"/>
    </row>
    <row r="244" spans="15:15">
      <c r="O244" s="77"/>
    </row>
    <row r="245" spans="15:15">
      <c r="O245" s="77"/>
    </row>
    <row r="246" spans="15:15">
      <c r="O246" s="77"/>
    </row>
    <row r="247" spans="15:15">
      <c r="O247" s="77"/>
    </row>
    <row r="248" spans="15:15">
      <c r="O248" s="77"/>
    </row>
    <row r="249" spans="15:15">
      <c r="O249" s="77"/>
    </row>
    <row r="250" spans="15:15">
      <c r="O250" s="77"/>
    </row>
    <row r="251" spans="15:15">
      <c r="O251" s="77"/>
    </row>
    <row r="252" spans="15:15">
      <c r="O252" s="77"/>
    </row>
    <row r="253" spans="15:15">
      <c r="O253" s="77"/>
    </row>
    <row r="254" spans="15:15">
      <c r="O254" s="77"/>
    </row>
    <row r="255" spans="15:15">
      <c r="O255" s="77"/>
    </row>
    <row r="256" spans="15:15">
      <c r="O256" s="77"/>
    </row>
    <row r="257" spans="15:15">
      <c r="O257" s="77"/>
    </row>
    <row r="258" spans="15:15">
      <c r="O258" s="77"/>
    </row>
    <row r="259" spans="15:15">
      <c r="O259" s="77"/>
    </row>
    <row r="260" spans="15:15">
      <c r="O260" s="77"/>
    </row>
    <row r="261" spans="15:15">
      <c r="O261" s="77"/>
    </row>
    <row r="262" spans="15:15">
      <c r="O262" s="77"/>
    </row>
    <row r="263" spans="15:15">
      <c r="O263" s="77"/>
    </row>
    <row r="264" spans="15:15">
      <c r="O264" s="77"/>
    </row>
    <row r="265" spans="15:15">
      <c r="O265" s="77"/>
    </row>
    <row r="266" spans="15:15">
      <c r="O266" s="77"/>
    </row>
    <row r="267" spans="15:15">
      <c r="O267" s="77"/>
    </row>
    <row r="268" spans="15:15">
      <c r="O268" s="77"/>
    </row>
    <row r="269" spans="15:15">
      <c r="O269" s="77"/>
    </row>
    <row r="270" spans="15:15">
      <c r="O270" s="77"/>
    </row>
    <row r="271" spans="15:15">
      <c r="O271" s="77"/>
    </row>
    <row r="272" spans="15:15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  <row r="283" spans="15:15">
      <c r="O283" s="77"/>
    </row>
    <row r="284" spans="15:15">
      <c r="O284" s="77"/>
    </row>
    <row r="285" spans="15:15">
      <c r="O285" s="77"/>
    </row>
    <row r="286" spans="15:15">
      <c r="O286" s="77"/>
    </row>
    <row r="287" spans="15:15">
      <c r="O287" s="77"/>
    </row>
    <row r="288" spans="15:15">
      <c r="O288" s="77"/>
    </row>
    <row r="289" spans="15:15">
      <c r="O289" s="77"/>
    </row>
    <row r="290" spans="15:15">
      <c r="O290" s="77"/>
    </row>
    <row r="291" spans="15:15">
      <c r="O291" s="77"/>
    </row>
    <row r="292" spans="15:15">
      <c r="O292" s="77"/>
    </row>
    <row r="293" spans="15:15">
      <c r="O293" s="77"/>
    </row>
    <row r="294" spans="15:15">
      <c r="O294" s="77"/>
    </row>
    <row r="295" spans="15:15">
      <c r="O295" s="77"/>
    </row>
    <row r="296" spans="15:15">
      <c r="O296" s="77"/>
    </row>
    <row r="297" spans="15:15">
      <c r="O297" s="77"/>
    </row>
    <row r="298" spans="15:15">
      <c r="O298" s="77"/>
    </row>
    <row r="299" spans="15:15">
      <c r="O299" s="77"/>
    </row>
    <row r="300" spans="15:15">
      <c r="O300" s="77"/>
    </row>
    <row r="301" spans="15:15">
      <c r="O301" s="77"/>
    </row>
    <row r="302" spans="15:15">
      <c r="O302" s="77"/>
    </row>
    <row r="303" spans="15:15">
      <c r="O303" s="77"/>
    </row>
    <row r="304" spans="15:15">
      <c r="O304" s="77"/>
    </row>
    <row r="305" spans="15:15">
      <c r="O305" s="77"/>
    </row>
    <row r="306" spans="15:15">
      <c r="O306" s="77"/>
    </row>
    <row r="307" spans="15:15">
      <c r="O307" s="77"/>
    </row>
    <row r="308" spans="15:15">
      <c r="O308" s="77"/>
    </row>
    <row r="309" spans="15:15">
      <c r="O309" s="77"/>
    </row>
    <row r="310" spans="15:15">
      <c r="O310" s="77"/>
    </row>
    <row r="311" spans="15:15">
      <c r="O311" s="77"/>
    </row>
    <row r="312" spans="15:15">
      <c r="O312" s="77"/>
    </row>
    <row r="313" spans="15:15">
      <c r="O313" s="77"/>
    </row>
    <row r="314" spans="15:15">
      <c r="O314" s="77"/>
    </row>
    <row r="315" spans="15:15">
      <c r="O315" s="77"/>
    </row>
    <row r="316" spans="15:15">
      <c r="O316" s="77"/>
    </row>
    <row r="317" spans="15:15">
      <c r="O317" s="77"/>
    </row>
    <row r="318" spans="15:15">
      <c r="O318" s="77"/>
    </row>
    <row r="319" spans="15:15">
      <c r="O319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2"/>
  <sheetViews>
    <sheetView showGridLines="0" tabSelected="1" topLeftCell="M1" workbookViewId="0">
      <pane ySplit="7" topLeftCell="A14" activePane="bottomLeft" state="frozen"/>
      <selection pane="bottomLeft" activeCell="O23" sqref="O23"/>
    </sheetView>
  </sheetViews>
  <sheetFormatPr defaultRowHeight="13.5"/>
  <cols>
    <col min="1" max="1" width="5.625" style="49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255</v>
      </c>
      <c r="S2" s="89" t="s">
        <v>257</v>
      </c>
    </row>
    <row r="3" spans="1:19" ht="14.25" thickBot="1">
      <c r="I3" s="87"/>
      <c r="J3" s="87"/>
      <c r="K3" s="88"/>
      <c r="L3" s="23">
        <f>COUNT(E8:E1592)</f>
        <v>15</v>
      </c>
      <c r="M3" s="10">
        <f>L3-N3</f>
        <v>15</v>
      </c>
      <c r="N3" s="10">
        <f>COUNTIF(M8:M292,"&lt;0")</f>
        <v>0</v>
      </c>
      <c r="O3" s="11">
        <f>M3/L3</f>
        <v>1</v>
      </c>
      <c r="P3" s="80">
        <f>SUM(L8:L1592)</f>
        <v>75.000000000004263</v>
      </c>
      <c r="Q3" s="12">
        <f>SUM(M8:M1592)</f>
        <v>90.609999999999985</v>
      </c>
      <c r="R3" s="68">
        <f>SUM(Q8:Q98)</f>
        <v>1.5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O6" s="77"/>
      <c r="P6" s="79">
        <f>'11月'!P6+P3</f>
        <v>1162.1000000000167</v>
      </c>
      <c r="Q6" s="76">
        <f>'11月'!Q6+Q3</f>
        <v>1452.89</v>
      </c>
      <c r="R6" s="70">
        <f>'11月'!R6+R3</f>
        <v>432.83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78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505</v>
      </c>
      <c r="B8" s="15" t="s">
        <v>19</v>
      </c>
      <c r="C8" s="16">
        <v>0.1</v>
      </c>
      <c r="D8" s="15" t="s">
        <v>192</v>
      </c>
      <c r="E8" s="24">
        <v>86.067999999999998</v>
      </c>
      <c r="F8" s="24">
        <v>0</v>
      </c>
      <c r="G8" s="24">
        <v>86.117999999999995</v>
      </c>
      <c r="H8" s="14" t="s">
        <v>506</v>
      </c>
      <c r="I8" s="24">
        <v>86.117999999999995</v>
      </c>
      <c r="J8" s="45">
        <f t="shared" ref="J8:J9" si="0">IF(B8="buy",I8-E8,E8-I8)</f>
        <v>4.9999999999997158E-2</v>
      </c>
      <c r="K8" s="46">
        <f t="shared" ref="K8:K9" si="1">IF(OR(D8="usdjpy",D8="gbpjpy",D8="audjpy",D8="eurjpy"),J8*1000,J8*100000)</f>
        <v>49.999999999997158</v>
      </c>
      <c r="L8" s="16">
        <f t="shared" ref="L8:L9" si="2">K8*C8</f>
        <v>4.9999999999997158</v>
      </c>
      <c r="M8" s="16">
        <v>6.07</v>
      </c>
      <c r="N8" s="49">
        <v>20121205</v>
      </c>
      <c r="O8" s="77"/>
      <c r="Q8" s="62">
        <v>0</v>
      </c>
    </row>
    <row r="9" spans="1:19">
      <c r="A9" s="14" t="s">
        <v>507</v>
      </c>
      <c r="B9" s="15" t="s">
        <v>19</v>
      </c>
      <c r="C9" s="16">
        <v>0.1</v>
      </c>
      <c r="D9" s="15" t="s">
        <v>192</v>
      </c>
      <c r="E9" s="24">
        <v>85.92</v>
      </c>
      <c r="F9" s="24">
        <v>0</v>
      </c>
      <c r="G9" s="24">
        <v>85.97</v>
      </c>
      <c r="H9" s="14" t="s">
        <v>508</v>
      </c>
      <c r="I9" s="24">
        <v>85.97</v>
      </c>
      <c r="J9" s="45">
        <f t="shared" si="0"/>
        <v>4.9999999999997158E-2</v>
      </c>
      <c r="K9" s="46">
        <f t="shared" si="1"/>
        <v>49.999999999997158</v>
      </c>
      <c r="L9" s="16">
        <f t="shared" si="2"/>
        <v>4.9999999999997158</v>
      </c>
      <c r="M9" s="16">
        <v>6.1</v>
      </c>
      <c r="N9" s="81" t="s">
        <v>20</v>
      </c>
      <c r="O9" s="77">
        <f>SUM(L8:L9)</f>
        <v>9.9999999999994316</v>
      </c>
      <c r="P9" s="6">
        <f>SUM(M8:M9)</f>
        <v>12.17</v>
      </c>
      <c r="Q9" s="62">
        <v>1.5</v>
      </c>
    </row>
    <row r="10" spans="1:19">
      <c r="A10" s="14" t="s">
        <v>509</v>
      </c>
      <c r="B10" s="15" t="s">
        <v>19</v>
      </c>
      <c r="C10" s="16">
        <v>0.1</v>
      </c>
      <c r="D10" s="15" t="s">
        <v>192</v>
      </c>
      <c r="E10" s="24">
        <v>86.35</v>
      </c>
      <c r="F10" s="24">
        <v>0</v>
      </c>
      <c r="G10" s="24">
        <v>86.4</v>
      </c>
      <c r="H10" s="14" t="s">
        <v>510</v>
      </c>
      <c r="I10" s="24">
        <v>86.4</v>
      </c>
      <c r="J10" s="45">
        <f t="shared" ref="J10:J12" si="3">IF(B10="buy",I10-E10,E10-I10)</f>
        <v>5.0000000000011369E-2</v>
      </c>
      <c r="K10" s="46">
        <f t="shared" ref="K10:K12" si="4">IF(OR(D10="usdjpy",D10="gbpjpy",D10="audjpy",D10="eurjpy"),J10*1000,J10*100000)</f>
        <v>50.000000000011369</v>
      </c>
      <c r="L10" s="16">
        <f t="shared" ref="L10:L12" si="5">K10*C10</f>
        <v>5.0000000000011369</v>
      </c>
      <c r="M10" s="16">
        <v>6.06</v>
      </c>
      <c r="N10" s="49">
        <v>20121206</v>
      </c>
      <c r="O10" s="77"/>
      <c r="Q10" s="62">
        <v>0</v>
      </c>
    </row>
    <row r="11" spans="1:19">
      <c r="A11" s="14" t="s">
        <v>511</v>
      </c>
      <c r="B11" s="15" t="s">
        <v>19</v>
      </c>
      <c r="C11" s="16">
        <v>0.1</v>
      </c>
      <c r="D11" s="15" t="s">
        <v>192</v>
      </c>
      <c r="E11" s="24">
        <v>86.212999999999994</v>
      </c>
      <c r="F11" s="24">
        <v>0</v>
      </c>
      <c r="G11" s="24">
        <v>86.263000000000005</v>
      </c>
      <c r="H11" s="14" t="s">
        <v>512</v>
      </c>
      <c r="I11" s="24">
        <v>86.263000000000005</v>
      </c>
      <c r="J11" s="45">
        <f t="shared" si="3"/>
        <v>5.0000000000011369E-2</v>
      </c>
      <c r="K11" s="46">
        <f t="shared" si="4"/>
        <v>50.000000000011369</v>
      </c>
      <c r="L11" s="16">
        <f t="shared" si="5"/>
        <v>5.0000000000011369</v>
      </c>
      <c r="M11" s="16">
        <v>6.07</v>
      </c>
      <c r="O11" s="77"/>
      <c r="Q11" s="62">
        <v>0</v>
      </c>
    </row>
    <row r="12" spans="1:19">
      <c r="A12" s="14" t="s">
        <v>513</v>
      </c>
      <c r="B12" s="15" t="s">
        <v>19</v>
      </c>
      <c r="C12" s="16">
        <v>0.1</v>
      </c>
      <c r="D12" s="15" t="s">
        <v>192</v>
      </c>
      <c r="E12" s="24">
        <v>86.117999999999995</v>
      </c>
      <c r="F12" s="24">
        <v>0</v>
      </c>
      <c r="G12" s="24">
        <v>86.168000000000006</v>
      </c>
      <c r="H12" s="14" t="s">
        <v>514</v>
      </c>
      <c r="I12" s="24">
        <v>86.168000000000006</v>
      </c>
      <c r="J12" s="45">
        <f t="shared" si="3"/>
        <v>5.0000000000011369E-2</v>
      </c>
      <c r="K12" s="46">
        <f t="shared" si="4"/>
        <v>50.000000000011369</v>
      </c>
      <c r="L12" s="16">
        <f t="shared" si="5"/>
        <v>5.0000000000011369</v>
      </c>
      <c r="M12" s="16">
        <v>6.08</v>
      </c>
      <c r="N12" s="81" t="s">
        <v>20</v>
      </c>
      <c r="O12" s="77">
        <f>SUM(L10:L12)</f>
        <v>15.000000000003411</v>
      </c>
      <c r="P12" s="6">
        <f>SUM(M10:M12)</f>
        <v>18.21</v>
      </c>
      <c r="Q12" s="62">
        <v>0</v>
      </c>
    </row>
    <row r="13" spans="1:19">
      <c r="A13" s="14" t="s">
        <v>515</v>
      </c>
      <c r="B13" s="15" t="s">
        <v>19</v>
      </c>
      <c r="C13" s="16">
        <v>0.1</v>
      </c>
      <c r="D13" s="15" t="s">
        <v>192</v>
      </c>
      <c r="E13" s="24">
        <v>86.307000000000002</v>
      </c>
      <c r="F13" s="24">
        <v>0</v>
      </c>
      <c r="G13" s="24">
        <v>86.356999999999999</v>
      </c>
      <c r="H13" s="14" t="s">
        <v>516</v>
      </c>
      <c r="I13" s="24">
        <v>86.356999999999999</v>
      </c>
      <c r="J13" s="45">
        <f t="shared" ref="J13:J14" si="6">IF(B13="buy",I13-E13,E13-I13)</f>
        <v>4.9999999999997158E-2</v>
      </c>
      <c r="K13" s="46">
        <f t="shared" ref="K13:K14" si="7">IF(OR(D13="usdjpy",D13="gbpjpy",D13="audjpy",D13="eurjpy"),J13*1000,J13*100000)</f>
        <v>49.999999999997158</v>
      </c>
      <c r="L13" s="16">
        <f t="shared" ref="L13:L14" si="8">K13*C13</f>
        <v>4.9999999999997158</v>
      </c>
      <c r="M13" s="16">
        <v>6.06</v>
      </c>
      <c r="N13" s="49">
        <v>20121207</v>
      </c>
      <c r="O13" s="77"/>
      <c r="Q13" s="62"/>
    </row>
    <row r="14" spans="1:19">
      <c r="A14" s="14" t="s">
        <v>517</v>
      </c>
      <c r="B14" s="15" t="s">
        <v>19</v>
      </c>
      <c r="C14" s="16">
        <v>0.1</v>
      </c>
      <c r="D14" s="15" t="s">
        <v>192</v>
      </c>
      <c r="E14" s="24">
        <v>86.334999999999994</v>
      </c>
      <c r="F14" s="24">
        <v>0</v>
      </c>
      <c r="G14" s="24">
        <v>86.385000000000005</v>
      </c>
      <c r="H14" s="14" t="s">
        <v>518</v>
      </c>
      <c r="I14" s="24">
        <v>86.385000000000005</v>
      </c>
      <c r="J14" s="45">
        <f t="shared" si="6"/>
        <v>5.0000000000011369E-2</v>
      </c>
      <c r="K14" s="46">
        <f t="shared" si="7"/>
        <v>50.000000000011369</v>
      </c>
      <c r="L14" s="16">
        <f t="shared" si="8"/>
        <v>5.0000000000011369</v>
      </c>
      <c r="M14" s="16">
        <v>6.07</v>
      </c>
      <c r="N14" s="81" t="s">
        <v>20</v>
      </c>
      <c r="O14" s="77">
        <f>SUM(L13:L14)</f>
        <v>10.000000000000853</v>
      </c>
      <c r="P14" s="6">
        <f>SUM(M13:M14)</f>
        <v>12.129999999999999</v>
      </c>
      <c r="Q14" s="62">
        <v>0</v>
      </c>
    </row>
    <row r="15" spans="1:19">
      <c r="A15" s="14" t="s">
        <v>519</v>
      </c>
      <c r="B15" s="15" t="s">
        <v>19</v>
      </c>
      <c r="C15" s="16">
        <v>0.1</v>
      </c>
      <c r="D15" s="15" t="s">
        <v>192</v>
      </c>
      <c r="E15" s="24">
        <v>86.293000000000006</v>
      </c>
      <c r="F15" s="24">
        <v>0</v>
      </c>
      <c r="G15" s="24">
        <v>86.343000000000004</v>
      </c>
      <c r="H15" s="14" t="s">
        <v>520</v>
      </c>
      <c r="I15" s="24">
        <v>86.343000000000004</v>
      </c>
      <c r="J15" s="45">
        <f t="shared" ref="J15:J16" si="9">IF(B15="buy",I15-E15,E15-I15)</f>
        <v>4.9999999999997158E-2</v>
      </c>
      <c r="K15" s="46">
        <f t="shared" ref="K15:K16" si="10">IF(OR(D15="usdjpy",D15="gbpjpy",D15="audjpy",D15="eurjpy"),J15*1000,J15*100000)</f>
        <v>49.999999999997158</v>
      </c>
      <c r="L15" s="16">
        <f t="shared" ref="L15:L16" si="11">K15*C15</f>
        <v>4.9999999999997158</v>
      </c>
      <c r="M15" s="16">
        <v>6.08</v>
      </c>
      <c r="N15" s="49">
        <v>20121210</v>
      </c>
      <c r="O15" s="77"/>
      <c r="Q15" s="62"/>
    </row>
    <row r="16" spans="1:19">
      <c r="A16" s="14" t="s">
        <v>521</v>
      </c>
      <c r="B16" s="15" t="s">
        <v>19</v>
      </c>
      <c r="C16" s="16">
        <v>0.1</v>
      </c>
      <c r="D16" s="15" t="s">
        <v>192</v>
      </c>
      <c r="E16" s="24">
        <v>86.338999999999999</v>
      </c>
      <c r="F16" s="24">
        <v>0</v>
      </c>
      <c r="G16" s="24">
        <v>86.388999999999996</v>
      </c>
      <c r="H16" s="14" t="s">
        <v>522</v>
      </c>
      <c r="I16" s="24">
        <v>86.388999999999996</v>
      </c>
      <c r="J16" s="45">
        <f t="shared" si="9"/>
        <v>4.9999999999997158E-2</v>
      </c>
      <c r="K16" s="46">
        <f t="shared" si="10"/>
        <v>49.999999999997158</v>
      </c>
      <c r="L16" s="16">
        <f t="shared" si="11"/>
        <v>4.9999999999997158</v>
      </c>
      <c r="M16" s="16">
        <v>6.06</v>
      </c>
      <c r="N16" s="81" t="s">
        <v>20</v>
      </c>
      <c r="O16" s="77">
        <f>SUM(L15:L16)</f>
        <v>9.9999999999994316</v>
      </c>
      <c r="P16" s="6">
        <f>SUM(M15:M16)</f>
        <v>12.14</v>
      </c>
      <c r="Q16" s="62">
        <v>0</v>
      </c>
    </row>
    <row r="17" spans="1:17">
      <c r="A17" s="14" t="s">
        <v>523</v>
      </c>
      <c r="B17" s="15" t="s">
        <v>19</v>
      </c>
      <c r="C17" s="16">
        <v>0.1</v>
      </c>
      <c r="D17" s="15" t="s">
        <v>192</v>
      </c>
      <c r="E17" s="24">
        <v>86.325000000000003</v>
      </c>
      <c r="F17" s="24">
        <v>0</v>
      </c>
      <c r="G17" s="24">
        <v>86.375</v>
      </c>
      <c r="H17" s="14" t="s">
        <v>524</v>
      </c>
      <c r="I17" s="24">
        <v>86.375</v>
      </c>
      <c r="J17" s="45">
        <f t="shared" ref="J17" si="12">IF(B17="buy",I17-E17,E17-I17)</f>
        <v>4.9999999999997158E-2</v>
      </c>
      <c r="K17" s="46">
        <f t="shared" ref="K17" si="13">IF(OR(D17="usdjpy",D17="gbpjpy",D17="audjpy",D17="eurjpy"),J17*1000,J17*100000)</f>
        <v>49.999999999997158</v>
      </c>
      <c r="L17" s="16">
        <f t="shared" ref="L17" si="14">K17*C17</f>
        <v>4.9999999999997158</v>
      </c>
      <c r="M17" s="16">
        <v>6.07</v>
      </c>
      <c r="N17" s="81">
        <v>20121211</v>
      </c>
      <c r="O17" s="77">
        <f>SUM(L17)</f>
        <v>4.9999999999997158</v>
      </c>
      <c r="P17" s="6">
        <f>SUM(M17)</f>
        <v>6.07</v>
      </c>
      <c r="Q17" s="62">
        <v>0</v>
      </c>
    </row>
    <row r="18" spans="1:17">
      <c r="A18" s="14" t="s">
        <v>525</v>
      </c>
      <c r="B18" s="15" t="s">
        <v>19</v>
      </c>
      <c r="C18" s="16">
        <v>0.1</v>
      </c>
      <c r="D18" s="15" t="s">
        <v>192</v>
      </c>
      <c r="E18" s="24">
        <v>87.903999999999996</v>
      </c>
      <c r="F18" s="24">
        <v>0</v>
      </c>
      <c r="G18" s="24">
        <v>87.953999999999994</v>
      </c>
      <c r="H18" s="14" t="s">
        <v>526</v>
      </c>
      <c r="I18" s="24">
        <v>87.953999999999994</v>
      </c>
      <c r="J18" s="45">
        <f t="shared" ref="J18:J19" si="15">IF(B18="buy",I18-E18,E18-I18)</f>
        <v>4.9999999999997158E-2</v>
      </c>
      <c r="K18" s="46">
        <f t="shared" ref="K18:K19" si="16">IF(OR(D18="usdjpy",D18="gbpjpy",D18="audjpy",D18="eurjpy"),J18*1000,J18*100000)</f>
        <v>49.999999999997158</v>
      </c>
      <c r="L18" s="16">
        <f t="shared" ref="L18:L19" si="17">K18*C18</f>
        <v>4.9999999999997158</v>
      </c>
      <c r="M18" s="16">
        <v>5.98</v>
      </c>
      <c r="N18" s="49">
        <v>20121213</v>
      </c>
      <c r="O18" s="77"/>
      <c r="Q18" s="62"/>
    </row>
    <row r="19" spans="1:17">
      <c r="A19" s="14" t="s">
        <v>527</v>
      </c>
      <c r="B19" s="15" t="s">
        <v>19</v>
      </c>
      <c r="C19" s="16">
        <v>0.1</v>
      </c>
      <c r="D19" s="15" t="s">
        <v>192</v>
      </c>
      <c r="E19" s="24">
        <v>87.945999999999998</v>
      </c>
      <c r="F19" s="24">
        <v>0</v>
      </c>
      <c r="G19" s="24">
        <v>87.995999999999995</v>
      </c>
      <c r="H19" s="14" t="s">
        <v>528</v>
      </c>
      <c r="I19" s="24">
        <v>87.995999999999995</v>
      </c>
      <c r="J19" s="45">
        <f t="shared" si="15"/>
        <v>4.9999999999997158E-2</v>
      </c>
      <c r="K19" s="46">
        <f t="shared" si="16"/>
        <v>49.999999999997158</v>
      </c>
      <c r="L19" s="16">
        <f t="shared" si="17"/>
        <v>4.9999999999997158</v>
      </c>
      <c r="M19" s="16">
        <v>5.99</v>
      </c>
      <c r="N19" s="81" t="s">
        <v>20</v>
      </c>
      <c r="O19" s="77">
        <f>SUM(L18:L19)</f>
        <v>9.9999999999994316</v>
      </c>
      <c r="P19" s="6">
        <f>SUM(M18:M19)</f>
        <v>11.97</v>
      </c>
      <c r="Q19" s="62">
        <v>0</v>
      </c>
    </row>
    <row r="20" spans="1:17">
      <c r="A20" s="14" t="s">
        <v>529</v>
      </c>
      <c r="B20" s="15" t="s">
        <v>19</v>
      </c>
      <c r="C20" s="16">
        <v>0.1</v>
      </c>
      <c r="D20" s="15" t="s">
        <v>192</v>
      </c>
      <c r="E20" s="24">
        <v>88.123999999999995</v>
      </c>
      <c r="F20" s="24">
        <v>0</v>
      </c>
      <c r="G20" s="24">
        <v>88.174000000000007</v>
      </c>
      <c r="H20" s="14" t="s">
        <v>530</v>
      </c>
      <c r="I20" s="24">
        <v>88.174000000000007</v>
      </c>
      <c r="J20" s="45">
        <f t="shared" ref="J20:J22" si="18">IF(B20="buy",I20-E20,E20-I20)</f>
        <v>5.0000000000011369E-2</v>
      </c>
      <c r="K20" s="46">
        <f t="shared" ref="K20:K22" si="19">IF(OR(D20="usdjpy",D20="gbpjpy",D20="audjpy",D20="eurjpy"),J20*1000,J20*100000)</f>
        <v>50.000000000011369</v>
      </c>
      <c r="L20" s="16">
        <f t="shared" ref="L20:L22" si="20">K20*C20</f>
        <v>5.0000000000011369</v>
      </c>
      <c r="M20" s="16">
        <v>5.99</v>
      </c>
      <c r="N20" s="33">
        <v>20121214</v>
      </c>
      <c r="O20" s="77"/>
      <c r="Q20" s="62"/>
    </row>
    <row r="21" spans="1:17">
      <c r="A21" s="14" t="s">
        <v>531</v>
      </c>
      <c r="B21" s="15" t="s">
        <v>19</v>
      </c>
      <c r="C21" s="16">
        <v>0.1</v>
      </c>
      <c r="D21" s="15" t="s">
        <v>192</v>
      </c>
      <c r="E21" s="24">
        <v>88.200999999999993</v>
      </c>
      <c r="F21" s="24">
        <v>0</v>
      </c>
      <c r="G21" s="24">
        <v>88.251000000000005</v>
      </c>
      <c r="H21" s="14" t="s">
        <v>532</v>
      </c>
      <c r="I21" s="24">
        <v>88.251000000000005</v>
      </c>
      <c r="J21" s="45">
        <f t="shared" si="18"/>
        <v>5.0000000000011369E-2</v>
      </c>
      <c r="K21" s="46">
        <f t="shared" si="19"/>
        <v>50.000000000011369</v>
      </c>
      <c r="L21" s="16">
        <f t="shared" si="20"/>
        <v>5.0000000000011369</v>
      </c>
      <c r="M21" s="16">
        <v>5.96</v>
      </c>
      <c r="O21" s="77"/>
      <c r="Q21" s="62"/>
    </row>
    <row r="22" spans="1:17">
      <c r="A22" s="14" t="s">
        <v>533</v>
      </c>
      <c r="B22" s="15" t="s">
        <v>19</v>
      </c>
      <c r="C22" s="16">
        <v>0.1</v>
      </c>
      <c r="D22" s="15" t="s">
        <v>192</v>
      </c>
      <c r="E22" s="24">
        <v>88.238</v>
      </c>
      <c r="F22" s="24">
        <v>0</v>
      </c>
      <c r="G22" s="24">
        <v>88.287999999999997</v>
      </c>
      <c r="H22" s="14" t="s">
        <v>534</v>
      </c>
      <c r="I22" s="24">
        <v>88.287999999999997</v>
      </c>
      <c r="J22" s="45">
        <f t="shared" si="18"/>
        <v>4.9999999999997158E-2</v>
      </c>
      <c r="K22" s="46">
        <f t="shared" si="19"/>
        <v>49.999999999997158</v>
      </c>
      <c r="L22" s="16">
        <f t="shared" si="20"/>
        <v>4.9999999999997158</v>
      </c>
      <c r="M22" s="16">
        <v>5.97</v>
      </c>
      <c r="N22" s="81" t="s">
        <v>20</v>
      </c>
      <c r="O22" s="77">
        <f>SUM(L20:L22)</f>
        <v>15.00000000000199</v>
      </c>
      <c r="P22" s="6">
        <f>SUM(M20:M22)</f>
        <v>17.919999999999998</v>
      </c>
      <c r="Q22" s="62">
        <v>0</v>
      </c>
    </row>
    <row r="23" spans="1:17">
      <c r="O23" s="77"/>
      <c r="Q23" s="62"/>
    </row>
    <row r="24" spans="1:17">
      <c r="O24" s="77"/>
      <c r="Q24" s="62"/>
    </row>
    <row r="25" spans="1:17">
      <c r="O25" s="77"/>
      <c r="Q25" s="62"/>
    </row>
    <row r="26" spans="1:17">
      <c r="O26" s="77"/>
      <c r="Q26" s="62"/>
    </row>
    <row r="27" spans="1:17">
      <c r="O27" s="77"/>
      <c r="Q27" s="62"/>
    </row>
    <row r="28" spans="1:17">
      <c r="O28" s="77"/>
      <c r="Q28" s="62"/>
    </row>
    <row r="29" spans="1:17">
      <c r="O29" s="77"/>
      <c r="Q29" s="62"/>
    </row>
    <row r="30" spans="1:17">
      <c r="O30" s="77"/>
      <c r="Q30" s="62"/>
    </row>
    <row r="31" spans="1:17">
      <c r="O31" s="77"/>
      <c r="Q31" s="62"/>
    </row>
    <row r="32" spans="1:17">
      <c r="O32" s="77"/>
      <c r="Q32" s="62"/>
    </row>
    <row r="33" spans="15:17">
      <c r="O33" s="77"/>
      <c r="Q33" s="62"/>
    </row>
    <row r="34" spans="15:17">
      <c r="O34" s="77"/>
      <c r="Q34" s="62"/>
    </row>
    <row r="35" spans="15:17">
      <c r="O35" s="77"/>
      <c r="Q35" s="62"/>
    </row>
    <row r="36" spans="15:17">
      <c r="O36" s="77"/>
      <c r="Q36" s="62"/>
    </row>
    <row r="37" spans="15:17">
      <c r="O37" s="77"/>
      <c r="Q37" s="62"/>
    </row>
    <row r="38" spans="15:17">
      <c r="O38" s="77"/>
      <c r="Q38" s="62"/>
    </row>
    <row r="39" spans="15:17">
      <c r="O39" s="77"/>
      <c r="Q39" s="62"/>
    </row>
    <row r="40" spans="15:17">
      <c r="O40" s="77"/>
      <c r="Q40" s="62"/>
    </row>
    <row r="41" spans="15:17">
      <c r="O41" s="77"/>
      <c r="Q41" s="62"/>
    </row>
    <row r="42" spans="15:17">
      <c r="O42" s="77"/>
      <c r="Q42" s="62"/>
    </row>
    <row r="43" spans="15:17">
      <c r="O43" s="77"/>
      <c r="Q43" s="62"/>
    </row>
    <row r="44" spans="15:17">
      <c r="O44" s="77"/>
      <c r="Q44" s="62"/>
    </row>
    <row r="45" spans="15:17">
      <c r="O45" s="77"/>
      <c r="Q45" s="62"/>
    </row>
    <row r="46" spans="15:17">
      <c r="O46" s="77"/>
      <c r="Q46" s="62"/>
    </row>
    <row r="47" spans="15:17">
      <c r="O47" s="77"/>
      <c r="Q47" s="62"/>
    </row>
    <row r="48" spans="15:17">
      <c r="O48" s="77"/>
      <c r="Q48" s="62"/>
    </row>
    <row r="49" spans="15:17">
      <c r="O49" s="77"/>
      <c r="Q49" s="62"/>
    </row>
    <row r="50" spans="15:17">
      <c r="O50" s="77"/>
      <c r="Q50" s="62"/>
    </row>
    <row r="51" spans="15:17">
      <c r="O51" s="77"/>
      <c r="Q51" s="62"/>
    </row>
    <row r="52" spans="15:17">
      <c r="O52" s="77"/>
      <c r="Q52" s="62"/>
    </row>
    <row r="53" spans="15:17">
      <c r="O53" s="77"/>
      <c r="Q53" s="62"/>
    </row>
    <row r="54" spans="15:17">
      <c r="O54" s="77"/>
      <c r="Q54" s="62"/>
    </row>
    <row r="55" spans="15:17">
      <c r="O55" s="77"/>
      <c r="Q55" s="62"/>
    </row>
    <row r="56" spans="15:17">
      <c r="O56" s="77"/>
      <c r="Q56" s="62"/>
    </row>
    <row r="57" spans="15:17">
      <c r="O57" s="77"/>
      <c r="Q57" s="62"/>
    </row>
    <row r="58" spans="15:17">
      <c r="O58" s="77"/>
      <c r="Q58" s="62"/>
    </row>
    <row r="59" spans="15:17">
      <c r="O59" s="77"/>
      <c r="Q59" s="62"/>
    </row>
    <row r="60" spans="15:17">
      <c r="O60" s="77"/>
      <c r="Q60" s="62"/>
    </row>
    <row r="61" spans="15:17">
      <c r="O61" s="77"/>
      <c r="Q61" s="62"/>
    </row>
    <row r="62" spans="15:17">
      <c r="O62" s="77"/>
      <c r="Q62" s="62"/>
    </row>
    <row r="63" spans="15:17">
      <c r="O63" s="77"/>
      <c r="Q63" s="62"/>
    </row>
    <row r="64" spans="15:17">
      <c r="O64" s="77"/>
      <c r="Q64" s="62"/>
    </row>
    <row r="65" spans="15:17">
      <c r="O65" s="77"/>
      <c r="Q65" s="62"/>
    </row>
    <row r="66" spans="15:17">
      <c r="O66" s="77"/>
      <c r="Q66" s="62"/>
    </row>
    <row r="67" spans="15:17">
      <c r="O67" s="77"/>
      <c r="Q67" s="62"/>
    </row>
    <row r="68" spans="15:17">
      <c r="O68" s="77"/>
      <c r="Q68" s="62"/>
    </row>
    <row r="69" spans="15:17">
      <c r="O69" s="77"/>
      <c r="Q69" s="62"/>
    </row>
    <row r="70" spans="15:17">
      <c r="O70" s="77"/>
      <c r="Q70" s="62"/>
    </row>
    <row r="71" spans="15:17">
      <c r="O71" s="77"/>
      <c r="Q71" s="62"/>
    </row>
    <row r="72" spans="15:17">
      <c r="O72" s="77"/>
      <c r="Q72" s="62"/>
    </row>
    <row r="73" spans="15:17">
      <c r="O73" s="77"/>
      <c r="Q73" s="62"/>
    </row>
    <row r="74" spans="15:17">
      <c r="O74" s="77"/>
      <c r="Q74" s="62"/>
    </row>
    <row r="75" spans="15:17">
      <c r="O75" s="77"/>
      <c r="Q75" s="62"/>
    </row>
    <row r="76" spans="15:17">
      <c r="O76" s="77"/>
      <c r="Q76" s="62"/>
    </row>
    <row r="77" spans="15:17">
      <c r="O77" s="77"/>
      <c r="Q77" s="62"/>
    </row>
    <row r="78" spans="15:17">
      <c r="O78" s="77"/>
      <c r="Q78" s="62"/>
    </row>
    <row r="79" spans="15:17">
      <c r="O79" s="77"/>
      <c r="Q79" s="62"/>
    </row>
    <row r="80" spans="15:17">
      <c r="O80" s="77"/>
      <c r="Q80" s="62"/>
    </row>
    <row r="81" spans="15:17">
      <c r="O81" s="77"/>
      <c r="Q81" s="62"/>
    </row>
    <row r="82" spans="15:17">
      <c r="O82" s="77"/>
      <c r="Q82" s="62"/>
    </row>
    <row r="83" spans="15:17">
      <c r="O83" s="77"/>
      <c r="Q83" s="62"/>
    </row>
    <row r="84" spans="15:17">
      <c r="O84" s="77"/>
      <c r="Q84" s="62"/>
    </row>
    <row r="85" spans="15:17">
      <c r="O85" s="77"/>
      <c r="Q85" s="62"/>
    </row>
    <row r="86" spans="15:17">
      <c r="O86" s="77"/>
      <c r="Q86" s="62"/>
    </row>
    <row r="87" spans="15:17">
      <c r="O87" s="77"/>
      <c r="Q87" s="62"/>
    </row>
    <row r="88" spans="15:17">
      <c r="O88" s="77"/>
      <c r="Q88" s="62"/>
    </row>
    <row r="89" spans="15:17">
      <c r="O89" s="77"/>
      <c r="Q89" s="62"/>
    </row>
    <row r="90" spans="15:17">
      <c r="O90" s="77"/>
      <c r="Q90" s="62"/>
    </row>
    <row r="91" spans="15:17">
      <c r="O91" s="77"/>
      <c r="Q91" s="62"/>
    </row>
    <row r="92" spans="15:17">
      <c r="O92" s="77"/>
      <c r="Q92" s="62"/>
    </row>
    <row r="93" spans="15:17">
      <c r="O93" s="77"/>
      <c r="Q93" s="62"/>
    </row>
    <row r="94" spans="15:17">
      <c r="O94" s="77"/>
      <c r="Q94" s="62"/>
    </row>
    <row r="95" spans="15:17">
      <c r="O95" s="77"/>
      <c r="Q95" s="62"/>
    </row>
    <row r="96" spans="15:17">
      <c r="O96" s="77"/>
      <c r="Q96" s="62"/>
    </row>
    <row r="97" spans="15:17">
      <c r="O97" s="77"/>
      <c r="Q97" s="62"/>
    </row>
    <row r="98" spans="15:17">
      <c r="O98" s="77"/>
      <c r="Q98" s="62"/>
    </row>
    <row r="99" spans="15:17">
      <c r="O99" s="77"/>
      <c r="Q99" s="62"/>
    </row>
    <row r="100" spans="15:17">
      <c r="O100" s="77"/>
      <c r="Q100" s="62"/>
    </row>
    <row r="101" spans="15:17">
      <c r="O101" s="77"/>
      <c r="Q101" s="62"/>
    </row>
    <row r="102" spans="15:17">
      <c r="O102" s="77"/>
      <c r="Q102" s="62"/>
    </row>
    <row r="103" spans="15:17">
      <c r="O103" s="77"/>
      <c r="Q103" s="62"/>
    </row>
    <row r="104" spans="15:17">
      <c r="O104" s="77"/>
      <c r="Q104" s="62"/>
    </row>
    <row r="105" spans="15:17">
      <c r="O105" s="77"/>
      <c r="Q105" s="62"/>
    </row>
    <row r="106" spans="15:17">
      <c r="O106" s="77"/>
      <c r="Q106" s="62"/>
    </row>
    <row r="107" spans="15:17">
      <c r="O107" s="77"/>
      <c r="Q107" s="62"/>
    </row>
    <row r="108" spans="15:17">
      <c r="O108" s="77"/>
      <c r="Q108" s="62"/>
    </row>
    <row r="109" spans="15:17">
      <c r="O109" s="77"/>
      <c r="Q109" s="62"/>
    </row>
    <row r="110" spans="15:17">
      <c r="O110" s="77"/>
      <c r="Q110" s="62"/>
    </row>
    <row r="111" spans="15:17">
      <c r="O111" s="77"/>
      <c r="Q111" s="62"/>
    </row>
    <row r="112" spans="15:17">
      <c r="O112" s="77"/>
      <c r="Q112" s="62"/>
    </row>
    <row r="113" spans="15:17">
      <c r="O113" s="77"/>
      <c r="Q113" s="62"/>
    </row>
    <row r="114" spans="15:17">
      <c r="O114" s="77"/>
      <c r="Q114" s="62"/>
    </row>
    <row r="115" spans="15:17">
      <c r="O115" s="77"/>
      <c r="Q115" s="62"/>
    </row>
    <row r="116" spans="15:17">
      <c r="O116" s="77"/>
      <c r="Q116" s="62"/>
    </row>
    <row r="117" spans="15:17">
      <c r="O117" s="77"/>
      <c r="Q117" s="62"/>
    </row>
    <row r="118" spans="15:17">
      <c r="O118" s="77"/>
      <c r="Q118" s="62"/>
    </row>
    <row r="119" spans="15:17">
      <c r="O119" s="77"/>
      <c r="Q119" s="62"/>
    </row>
    <row r="120" spans="15:17">
      <c r="O120" s="77"/>
      <c r="Q120" s="62"/>
    </row>
    <row r="121" spans="15:17">
      <c r="O121" s="77"/>
      <c r="Q121" s="62"/>
    </row>
    <row r="122" spans="15:17">
      <c r="O122" s="77"/>
      <c r="Q122" s="62"/>
    </row>
    <row r="123" spans="15:17">
      <c r="O123" s="77"/>
      <c r="Q123" s="62"/>
    </row>
    <row r="124" spans="15:17">
      <c r="O124" s="77"/>
      <c r="Q124" s="61"/>
    </row>
    <row r="125" spans="15:17">
      <c r="O125" s="77"/>
      <c r="Q125" s="61"/>
    </row>
    <row r="126" spans="15:17">
      <c r="O126" s="77"/>
      <c r="Q126" s="61"/>
    </row>
    <row r="127" spans="15:17">
      <c r="O127" s="77"/>
      <c r="Q127" s="61"/>
    </row>
    <row r="128" spans="15:17">
      <c r="O128" s="77"/>
      <c r="Q128" s="61"/>
    </row>
    <row r="129" spans="15:17">
      <c r="O129" s="77"/>
      <c r="Q129" s="61"/>
    </row>
    <row r="130" spans="15:17">
      <c r="O130" s="77"/>
      <c r="Q130" s="61"/>
    </row>
    <row r="131" spans="15:17">
      <c r="O131" s="77"/>
      <c r="Q131" s="61"/>
    </row>
    <row r="132" spans="15:17">
      <c r="O132" s="77"/>
      <c r="Q132" s="61"/>
    </row>
    <row r="133" spans="15:17">
      <c r="O133" s="77"/>
      <c r="Q133" s="61"/>
    </row>
    <row r="134" spans="15:17">
      <c r="O134" s="77"/>
      <c r="Q134" s="61"/>
    </row>
    <row r="135" spans="15:17">
      <c r="O135" s="77"/>
      <c r="Q135" s="61"/>
    </row>
    <row r="136" spans="15:17">
      <c r="O136" s="77"/>
      <c r="Q136" s="61"/>
    </row>
    <row r="137" spans="15:17">
      <c r="O137" s="77"/>
      <c r="Q137" s="61"/>
    </row>
    <row r="138" spans="15:17">
      <c r="O138" s="77"/>
      <c r="Q138" s="61"/>
    </row>
    <row r="139" spans="15:17">
      <c r="O139" s="77"/>
      <c r="Q139" s="61"/>
    </row>
    <row r="140" spans="15:17">
      <c r="O140" s="77"/>
      <c r="Q140" s="61"/>
    </row>
    <row r="141" spans="15:17">
      <c r="O141" s="77"/>
      <c r="Q141" s="61"/>
    </row>
    <row r="142" spans="15:17">
      <c r="O142" s="77"/>
      <c r="Q142" s="61"/>
    </row>
    <row r="143" spans="15:17">
      <c r="O143" s="77"/>
      <c r="Q143" s="61"/>
    </row>
    <row r="144" spans="15:17">
      <c r="O144" s="77"/>
      <c r="Q144" s="61"/>
    </row>
    <row r="145" spans="15:17">
      <c r="O145" s="77"/>
      <c r="Q145" s="61"/>
    </row>
    <row r="146" spans="15:17">
      <c r="O146" s="77"/>
      <c r="Q146" s="61"/>
    </row>
    <row r="147" spans="15:17">
      <c r="O147" s="77"/>
      <c r="Q147" s="61"/>
    </row>
    <row r="148" spans="15:17">
      <c r="O148" s="77"/>
      <c r="Q148" s="61"/>
    </row>
    <row r="149" spans="15:17">
      <c r="O149" s="77"/>
      <c r="Q149" s="61"/>
    </row>
    <row r="150" spans="15:17">
      <c r="O150" s="77"/>
      <c r="Q150" s="61"/>
    </row>
    <row r="151" spans="15:17">
      <c r="O151" s="77"/>
      <c r="Q151" s="61"/>
    </row>
    <row r="152" spans="15:17">
      <c r="O152" s="77"/>
      <c r="Q152" s="61"/>
    </row>
    <row r="153" spans="15:17">
      <c r="O153" s="77"/>
      <c r="Q153" s="61"/>
    </row>
    <row r="154" spans="15:17">
      <c r="O154" s="77"/>
      <c r="Q154" s="61"/>
    </row>
    <row r="155" spans="15:17">
      <c r="O155" s="77"/>
      <c r="Q155" s="61"/>
    </row>
    <row r="156" spans="15:17">
      <c r="O156" s="77"/>
      <c r="Q156" s="61"/>
    </row>
    <row r="157" spans="15:17">
      <c r="O157" s="77"/>
      <c r="Q157" s="61"/>
    </row>
    <row r="158" spans="15:17">
      <c r="O158" s="77"/>
      <c r="Q158" s="61"/>
    </row>
    <row r="159" spans="15:17">
      <c r="O159" s="77"/>
      <c r="Q159" s="61"/>
    </row>
    <row r="160" spans="15:17">
      <c r="O160" s="77"/>
      <c r="Q160" s="61"/>
    </row>
    <row r="161" spans="15:17">
      <c r="O161" s="77"/>
      <c r="Q161" s="61"/>
    </row>
    <row r="162" spans="15:17">
      <c r="O162" s="77"/>
      <c r="Q162" s="61"/>
    </row>
    <row r="163" spans="15:17">
      <c r="O163" s="77"/>
      <c r="Q163" s="61"/>
    </row>
    <row r="164" spans="15:17">
      <c r="O164" s="77"/>
      <c r="Q164" s="61"/>
    </row>
    <row r="165" spans="15:17">
      <c r="O165" s="77"/>
      <c r="Q165" s="61"/>
    </row>
    <row r="166" spans="15:17">
      <c r="O166" s="77"/>
      <c r="Q166" s="61"/>
    </row>
    <row r="167" spans="15:17">
      <c r="O167" s="77"/>
      <c r="Q167" s="61"/>
    </row>
    <row r="168" spans="15:17">
      <c r="O168" s="77"/>
      <c r="Q168" s="61"/>
    </row>
    <row r="169" spans="15:17">
      <c r="O169" s="77"/>
      <c r="Q169" s="61"/>
    </row>
    <row r="170" spans="15:17">
      <c r="O170" s="77"/>
      <c r="Q170" s="61"/>
    </row>
    <row r="171" spans="15:17">
      <c r="O171" s="77"/>
      <c r="Q171" s="61"/>
    </row>
    <row r="172" spans="15:17">
      <c r="O172" s="77"/>
      <c r="Q172" s="61"/>
    </row>
    <row r="173" spans="15:17">
      <c r="O173" s="77"/>
      <c r="Q173" s="61"/>
    </row>
    <row r="174" spans="15:17">
      <c r="O174" s="77"/>
      <c r="Q174" s="61"/>
    </row>
    <row r="175" spans="15:17">
      <c r="O175" s="77"/>
      <c r="Q175" s="61"/>
    </row>
    <row r="176" spans="15:17">
      <c r="O176" s="77"/>
      <c r="Q176" s="61"/>
    </row>
    <row r="177" spans="15:17">
      <c r="O177" s="77"/>
      <c r="Q177" s="61"/>
    </row>
    <row r="178" spans="15:17">
      <c r="O178" s="77"/>
      <c r="Q178" s="61"/>
    </row>
    <row r="179" spans="15:17">
      <c r="O179" s="77"/>
      <c r="Q179" s="61"/>
    </row>
    <row r="180" spans="15:17">
      <c r="O180" s="77"/>
      <c r="Q180" s="61"/>
    </row>
    <row r="181" spans="15:17">
      <c r="O181" s="77"/>
      <c r="Q181" s="61"/>
    </row>
    <row r="182" spans="15:17">
      <c r="O182" s="77"/>
      <c r="Q182" s="61"/>
    </row>
    <row r="183" spans="15:17">
      <c r="O183" s="77"/>
    </row>
    <row r="184" spans="15:17">
      <c r="O184" s="77"/>
    </row>
    <row r="185" spans="15:17">
      <c r="O185" s="77"/>
    </row>
    <row r="186" spans="15:17">
      <c r="O186" s="77"/>
    </row>
    <row r="187" spans="15:17">
      <c r="O187" s="77"/>
    </row>
    <row r="188" spans="15:17">
      <c r="O188" s="77"/>
    </row>
    <row r="189" spans="15:17">
      <c r="O189" s="77"/>
    </row>
    <row r="190" spans="15:17">
      <c r="O190" s="77"/>
    </row>
    <row r="191" spans="15:17">
      <c r="O191" s="77"/>
    </row>
    <row r="192" spans="15:17">
      <c r="O192" s="77"/>
    </row>
    <row r="193" spans="15:15">
      <c r="O193" s="77"/>
    </row>
    <row r="194" spans="15:15">
      <c r="O194" s="77"/>
    </row>
    <row r="195" spans="15:15">
      <c r="O195" s="77"/>
    </row>
    <row r="196" spans="15:15">
      <c r="O196" s="77"/>
    </row>
    <row r="197" spans="15:15">
      <c r="O197" s="77"/>
    </row>
    <row r="198" spans="15:15">
      <c r="O198" s="77"/>
    </row>
    <row r="199" spans="15:15">
      <c r="O199" s="77"/>
    </row>
    <row r="200" spans="15:15">
      <c r="O200" s="77"/>
    </row>
    <row r="201" spans="15:15">
      <c r="O201" s="77"/>
    </row>
    <row r="202" spans="15:15">
      <c r="O202" s="77"/>
    </row>
    <row r="203" spans="15:15">
      <c r="O203" s="77"/>
    </row>
    <row r="204" spans="15:15">
      <c r="O204" s="77"/>
    </row>
    <row r="205" spans="15:15">
      <c r="O205" s="77"/>
    </row>
    <row r="206" spans="15:15">
      <c r="O206" s="77"/>
    </row>
    <row r="207" spans="15:15">
      <c r="O207" s="77"/>
    </row>
    <row r="208" spans="15:15">
      <c r="O208" s="77"/>
    </row>
    <row r="209" spans="15:15">
      <c r="O209" s="77"/>
    </row>
    <row r="210" spans="15:15">
      <c r="O210" s="77"/>
    </row>
    <row r="211" spans="15:15">
      <c r="O211" s="77"/>
    </row>
    <row r="212" spans="15:15">
      <c r="O212" s="77"/>
    </row>
    <row r="213" spans="15:15">
      <c r="O213" s="77"/>
    </row>
    <row r="214" spans="15:15">
      <c r="O214" s="77"/>
    </row>
    <row r="215" spans="15:15">
      <c r="O215" s="77"/>
    </row>
    <row r="216" spans="15:15">
      <c r="O216" s="77"/>
    </row>
    <row r="217" spans="15:15">
      <c r="O217" s="77"/>
    </row>
    <row r="218" spans="15:15">
      <c r="O218" s="77"/>
    </row>
    <row r="219" spans="15:15">
      <c r="O219" s="77"/>
    </row>
    <row r="220" spans="15:15">
      <c r="O220" s="77"/>
    </row>
    <row r="221" spans="15:15">
      <c r="O221" s="77"/>
    </row>
    <row r="222" spans="15:15">
      <c r="O222" s="77"/>
    </row>
    <row r="223" spans="15:15">
      <c r="O223" s="77"/>
    </row>
    <row r="224" spans="15:15">
      <c r="O224" s="77"/>
    </row>
    <row r="225" spans="15:15">
      <c r="O225" s="77"/>
    </row>
    <row r="226" spans="15:15">
      <c r="O226" s="77"/>
    </row>
    <row r="227" spans="15:15">
      <c r="O227" s="77"/>
    </row>
    <row r="228" spans="15:15">
      <c r="O228" s="77"/>
    </row>
    <row r="229" spans="15:15">
      <c r="O229" s="77"/>
    </row>
    <row r="230" spans="15:15">
      <c r="O230" s="77"/>
    </row>
    <row r="231" spans="15:15">
      <c r="O231" s="77"/>
    </row>
    <row r="232" spans="15:15">
      <c r="O232" s="77"/>
    </row>
    <row r="233" spans="15:15">
      <c r="O233" s="77"/>
    </row>
    <row r="234" spans="15:15">
      <c r="O234" s="77"/>
    </row>
    <row r="235" spans="15:15">
      <c r="O235" s="77"/>
    </row>
    <row r="236" spans="15:15">
      <c r="O236" s="77"/>
    </row>
    <row r="237" spans="15:15">
      <c r="O237" s="77"/>
    </row>
    <row r="238" spans="15:15">
      <c r="O238" s="77"/>
    </row>
    <row r="239" spans="15:15">
      <c r="O239" s="77"/>
    </row>
    <row r="240" spans="15:15">
      <c r="O240" s="77"/>
    </row>
    <row r="241" spans="15:15">
      <c r="O241" s="77"/>
    </row>
    <row r="242" spans="15:15">
      <c r="O242" s="77"/>
    </row>
    <row r="243" spans="15:15">
      <c r="O243" s="77"/>
    </row>
    <row r="244" spans="15:15">
      <c r="O244" s="77"/>
    </row>
    <row r="245" spans="15:15">
      <c r="O245" s="77"/>
    </row>
    <row r="246" spans="15:15">
      <c r="O246" s="77"/>
    </row>
    <row r="247" spans="15:15">
      <c r="O247" s="77"/>
    </row>
    <row r="248" spans="15:15">
      <c r="O248" s="77"/>
    </row>
    <row r="249" spans="15:15">
      <c r="O249" s="77"/>
    </row>
    <row r="250" spans="15:15">
      <c r="O250" s="77"/>
    </row>
    <row r="251" spans="15:15">
      <c r="O251" s="77"/>
    </row>
    <row r="252" spans="15:15">
      <c r="O252" s="77"/>
    </row>
    <row r="253" spans="15:15">
      <c r="O253" s="77"/>
    </row>
    <row r="254" spans="15:15">
      <c r="O254" s="77"/>
    </row>
    <row r="255" spans="15:15">
      <c r="O255" s="77"/>
    </row>
    <row r="256" spans="15:15">
      <c r="O256" s="77"/>
    </row>
    <row r="257" spans="15:15">
      <c r="O257" s="77"/>
    </row>
    <row r="258" spans="15:15">
      <c r="O258" s="77"/>
    </row>
    <row r="259" spans="15:15">
      <c r="O259" s="77"/>
    </row>
    <row r="260" spans="15:15">
      <c r="O260" s="77"/>
    </row>
    <row r="261" spans="15:15">
      <c r="O261" s="77"/>
    </row>
    <row r="262" spans="15:15">
      <c r="O262" s="77"/>
    </row>
    <row r="263" spans="15:15">
      <c r="O263" s="77"/>
    </row>
    <row r="264" spans="15:15">
      <c r="O264" s="77"/>
    </row>
    <row r="265" spans="15:15">
      <c r="O265" s="77"/>
    </row>
    <row r="266" spans="15:15">
      <c r="O266" s="77"/>
    </row>
    <row r="267" spans="15:15">
      <c r="O267" s="77"/>
    </row>
    <row r="268" spans="15:15">
      <c r="O268" s="77"/>
    </row>
    <row r="269" spans="15:15">
      <c r="O269" s="77"/>
    </row>
    <row r="270" spans="15:15">
      <c r="O270" s="77"/>
    </row>
    <row r="271" spans="15:15">
      <c r="O271" s="77"/>
    </row>
    <row r="272" spans="15:15">
      <c r="O272" s="77"/>
    </row>
    <row r="273" spans="15:15">
      <c r="O273" s="77"/>
    </row>
    <row r="274" spans="15:15">
      <c r="O274" s="77"/>
    </row>
    <row r="275" spans="15:15">
      <c r="O275" s="77"/>
    </row>
    <row r="276" spans="15:15">
      <c r="O276" s="77"/>
    </row>
    <row r="277" spans="15:15">
      <c r="O277" s="77"/>
    </row>
    <row r="278" spans="15:15">
      <c r="O278" s="77"/>
    </row>
    <row r="279" spans="15:15">
      <c r="O279" s="77"/>
    </row>
    <row r="280" spans="15:15">
      <c r="O280" s="77"/>
    </row>
    <row r="281" spans="15:15">
      <c r="O281" s="77"/>
    </row>
    <row r="282" spans="15:15">
      <c r="O282" s="77"/>
    </row>
  </sheetData>
  <mergeCells count="5">
    <mergeCell ref="I2:K3"/>
    <mergeCell ref="S2:S3"/>
    <mergeCell ref="P4:Q4"/>
    <mergeCell ref="R4:S4"/>
    <mergeCell ref="S5:S6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pane ySplit="5" topLeftCell="A6" activePane="bottomLeft" state="frozen"/>
      <selection pane="bottomLeft" activeCell="N20" sqref="N20"/>
    </sheetView>
  </sheetViews>
  <sheetFormatPr defaultRowHeight="13.5"/>
  <cols>
    <col min="1" max="1" width="8.375" customWidth="1"/>
    <col min="2" max="2" width="5.375" bestFit="1" customWidth="1"/>
    <col min="3" max="3" width="4.875" hidden="1" customWidth="1"/>
    <col min="4" max="4" width="6.875" bestFit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L3" s="23">
        <f>COUNT(E6:E1991)</f>
        <v>11</v>
      </c>
      <c r="M3" s="10">
        <f>L3-N3</f>
        <v>8</v>
      </c>
      <c r="N3" s="10">
        <f>COUNTIF(M5:M653,"&lt;0")</f>
        <v>3</v>
      </c>
      <c r="O3" s="11">
        <f>M3/L3</f>
        <v>0.72727272727272729</v>
      </c>
      <c r="P3" s="22">
        <f>SUM(L6:L1991)</f>
        <v>41.40000000000299</v>
      </c>
      <c r="Q3" s="12">
        <f>SUM(M6:M1991)</f>
        <v>44.44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33</v>
      </c>
      <c r="B6" s="15" t="s">
        <v>23</v>
      </c>
      <c r="C6" s="16">
        <v>0.1</v>
      </c>
      <c r="D6" s="15" t="s">
        <v>18</v>
      </c>
      <c r="E6" s="17">
        <v>1.3590800000000001</v>
      </c>
      <c r="F6" s="17">
        <v>0</v>
      </c>
      <c r="G6" s="17">
        <v>0</v>
      </c>
      <c r="H6" s="14" t="s">
        <v>34</v>
      </c>
      <c r="I6" s="17">
        <v>1.35853</v>
      </c>
      <c r="J6" s="18">
        <f>E6-I6</f>
        <v>5.5000000000005045E-4</v>
      </c>
      <c r="K6" s="19">
        <f t="shared" ref="K6" si="0">J6*100000</f>
        <v>55.000000000005045</v>
      </c>
      <c r="L6" s="16">
        <f t="shared" ref="L6" si="1">K6*C6</f>
        <v>5.5000000000005045</v>
      </c>
      <c r="M6" s="16">
        <v>5.5</v>
      </c>
      <c r="N6" s="13">
        <v>20110211</v>
      </c>
      <c r="O6" s="6"/>
      <c r="P6" s="6"/>
    </row>
    <row r="7" spans="1:17">
      <c r="A7" s="25" t="s">
        <v>35</v>
      </c>
      <c r="B7" s="15" t="s">
        <v>19</v>
      </c>
      <c r="C7" s="16">
        <v>0.1</v>
      </c>
      <c r="D7" s="15" t="s">
        <v>22</v>
      </c>
      <c r="E7" s="24">
        <v>83.256</v>
      </c>
      <c r="F7" s="24">
        <v>0</v>
      </c>
      <c r="G7" s="24">
        <v>0</v>
      </c>
      <c r="H7" s="14" t="s">
        <v>36</v>
      </c>
      <c r="I7" s="24">
        <v>83.332999999999998</v>
      </c>
      <c r="J7" s="18">
        <f t="shared" ref="J7:J8" si="2">I7-E7</f>
        <v>7.6999999999998181E-2</v>
      </c>
      <c r="K7" s="19">
        <f>J7*1000</f>
        <v>76.999999999998181</v>
      </c>
      <c r="L7" s="16">
        <f t="shared" ref="L7:L12" si="3">K7*C7</f>
        <v>7.6999999999998181</v>
      </c>
      <c r="M7" s="16">
        <v>9.24</v>
      </c>
    </row>
    <row r="8" spans="1:17">
      <c r="A8" s="25" t="s">
        <v>37</v>
      </c>
      <c r="B8" s="15" t="s">
        <v>19</v>
      </c>
      <c r="C8" s="16">
        <v>0.1</v>
      </c>
      <c r="D8" s="15" t="s">
        <v>22</v>
      </c>
      <c r="E8" s="24">
        <v>83.257999999999996</v>
      </c>
      <c r="F8" s="24">
        <v>0</v>
      </c>
      <c r="G8" s="24">
        <v>0</v>
      </c>
      <c r="H8" s="14" t="s">
        <v>36</v>
      </c>
      <c r="I8" s="24">
        <v>83.332999999999998</v>
      </c>
      <c r="J8" s="18">
        <f t="shared" si="2"/>
        <v>7.5000000000002842E-2</v>
      </c>
      <c r="K8" s="19">
        <f>J8*1000</f>
        <v>75.000000000002842</v>
      </c>
      <c r="L8" s="16">
        <f t="shared" si="3"/>
        <v>7.5000000000002842</v>
      </c>
      <c r="M8" s="16">
        <v>9</v>
      </c>
      <c r="N8" s="5"/>
      <c r="O8" s="6"/>
      <c r="P8" s="6"/>
    </row>
    <row r="9" spans="1:17">
      <c r="A9" s="25" t="s">
        <v>38</v>
      </c>
      <c r="B9" s="15" t="s">
        <v>23</v>
      </c>
      <c r="C9" s="16">
        <v>0.1</v>
      </c>
      <c r="D9" s="15" t="s">
        <v>18</v>
      </c>
      <c r="E9" s="17">
        <v>1.3604700000000001</v>
      </c>
      <c r="F9" s="17">
        <v>0</v>
      </c>
      <c r="G9" s="17">
        <v>0</v>
      </c>
      <c r="H9" s="14" t="s">
        <v>39</v>
      </c>
      <c r="I9" s="17">
        <v>1.3606</v>
      </c>
      <c r="J9" s="18">
        <f>E9-I9</f>
        <v>-1.2999999999996348E-4</v>
      </c>
      <c r="K9" s="19">
        <f t="shared" ref="K9:K12" si="4">J9*100000</f>
        <v>-12.999999999996348</v>
      </c>
      <c r="L9" s="16">
        <f t="shared" si="3"/>
        <v>-1.2999999999996348</v>
      </c>
      <c r="M9" s="16">
        <v>-1.3</v>
      </c>
    </row>
    <row r="10" spans="1:17">
      <c r="A10" s="25" t="s">
        <v>40</v>
      </c>
      <c r="B10" s="15" t="s">
        <v>23</v>
      </c>
      <c r="C10" s="16">
        <v>0.1</v>
      </c>
      <c r="D10" s="15" t="s">
        <v>18</v>
      </c>
      <c r="E10" s="17">
        <v>1.35991</v>
      </c>
      <c r="F10" s="17">
        <v>0</v>
      </c>
      <c r="G10" s="17">
        <v>0</v>
      </c>
      <c r="H10" s="14" t="s">
        <v>39</v>
      </c>
      <c r="I10" s="17">
        <v>1.3606</v>
      </c>
      <c r="J10" s="18">
        <f t="shared" ref="J10:J12" si="5">E10-I10</f>
        <v>-6.9000000000007944E-4</v>
      </c>
      <c r="K10" s="19">
        <f t="shared" si="4"/>
        <v>-69.000000000007944</v>
      </c>
      <c r="L10" s="16">
        <f t="shared" si="3"/>
        <v>-6.9000000000007944</v>
      </c>
      <c r="M10" s="16">
        <v>-6.9</v>
      </c>
      <c r="N10" s="13"/>
    </row>
    <row r="11" spans="1:17">
      <c r="A11" s="25" t="s">
        <v>41</v>
      </c>
      <c r="B11" s="15" t="s">
        <v>23</v>
      </c>
      <c r="C11" s="16">
        <v>0.1</v>
      </c>
      <c r="D11" s="15" t="s">
        <v>18</v>
      </c>
      <c r="E11" s="17">
        <v>1.36195</v>
      </c>
      <c r="F11" s="17">
        <v>0</v>
      </c>
      <c r="G11" s="17">
        <v>0</v>
      </c>
      <c r="H11" s="14" t="s">
        <v>39</v>
      </c>
      <c r="I11" s="17">
        <v>1.3606</v>
      </c>
      <c r="J11" s="18">
        <f t="shared" si="5"/>
        <v>1.3499999999999623E-3</v>
      </c>
      <c r="K11" s="19">
        <f t="shared" si="4"/>
        <v>134.99999999999625</v>
      </c>
      <c r="L11" s="16">
        <f t="shared" si="3"/>
        <v>13.499999999999625</v>
      </c>
      <c r="M11" s="16">
        <v>13.5</v>
      </c>
      <c r="N11" s="5"/>
      <c r="O11" s="6"/>
      <c r="P11" s="6"/>
    </row>
    <row r="12" spans="1:17">
      <c r="A12" s="25" t="s">
        <v>42</v>
      </c>
      <c r="B12" s="15" t="s">
        <v>23</v>
      </c>
      <c r="C12" s="16">
        <v>0.1</v>
      </c>
      <c r="D12" s="15" t="s">
        <v>18</v>
      </c>
      <c r="E12" s="17">
        <v>1.36016</v>
      </c>
      <c r="F12" s="17">
        <v>0</v>
      </c>
      <c r="G12" s="17">
        <v>0</v>
      </c>
      <c r="H12" s="14" t="s">
        <v>43</v>
      </c>
      <c r="I12" s="17">
        <v>1.3596299999999999</v>
      </c>
      <c r="J12" s="18">
        <f t="shared" si="5"/>
        <v>5.3000000000014147E-4</v>
      </c>
      <c r="K12" s="19">
        <f t="shared" si="4"/>
        <v>53.000000000014147</v>
      </c>
      <c r="L12" s="16">
        <f t="shared" si="3"/>
        <v>5.3000000000014147</v>
      </c>
      <c r="M12" s="16">
        <v>5.3</v>
      </c>
      <c r="N12" s="5" t="s">
        <v>20</v>
      </c>
      <c r="O12" s="6">
        <f>SUM(L6:L12)</f>
        <v>31.300000000001216</v>
      </c>
      <c r="P12" s="6">
        <f>SUM(M6:M12)</f>
        <v>34.339999999999996</v>
      </c>
    </row>
    <row r="13" spans="1:17">
      <c r="A13" s="25" t="s">
        <v>44</v>
      </c>
      <c r="B13" s="15" t="s">
        <v>23</v>
      </c>
      <c r="C13" s="16">
        <v>0.1</v>
      </c>
      <c r="D13" s="15" t="s">
        <v>18</v>
      </c>
      <c r="E13" s="17">
        <v>1.35198</v>
      </c>
      <c r="F13" s="17">
        <v>0</v>
      </c>
      <c r="G13" s="17">
        <v>0</v>
      </c>
      <c r="H13" s="14" t="s">
        <v>45</v>
      </c>
      <c r="I13" s="17">
        <v>1.3520099999999999</v>
      </c>
      <c r="J13" s="18">
        <f t="shared" ref="J13:J14" si="6">E13-I13</f>
        <v>-2.9999999999974492E-5</v>
      </c>
      <c r="K13" s="19">
        <f t="shared" ref="K13:K14" si="7">J13*100000</f>
        <v>-2.9999999999974492</v>
      </c>
      <c r="L13" s="16">
        <f t="shared" ref="L13:L14" si="8">K13*C13</f>
        <v>-0.29999999999974492</v>
      </c>
      <c r="M13" s="16">
        <v>-0.3</v>
      </c>
      <c r="N13" s="33">
        <v>20110214</v>
      </c>
      <c r="O13" s="6"/>
      <c r="P13" s="6"/>
    </row>
    <row r="14" spans="1:17">
      <c r="A14" s="25" t="s">
        <v>46</v>
      </c>
      <c r="B14" s="15" t="s">
        <v>23</v>
      </c>
      <c r="C14" s="16">
        <v>0.1</v>
      </c>
      <c r="D14" s="15" t="s">
        <v>18</v>
      </c>
      <c r="E14" s="17">
        <v>1.3525400000000001</v>
      </c>
      <c r="F14" s="17">
        <v>0</v>
      </c>
      <c r="G14" s="17">
        <v>0</v>
      </c>
      <c r="H14" s="14" t="s">
        <v>45</v>
      </c>
      <c r="I14" s="17">
        <v>1.3520099999999999</v>
      </c>
      <c r="J14" s="18">
        <f t="shared" si="6"/>
        <v>5.3000000000014147E-4</v>
      </c>
      <c r="K14" s="19">
        <f t="shared" si="7"/>
        <v>53.000000000014147</v>
      </c>
      <c r="L14" s="16">
        <f t="shared" si="8"/>
        <v>5.3000000000014147</v>
      </c>
      <c r="M14" s="16">
        <v>5.3</v>
      </c>
      <c r="N14" s="5" t="s">
        <v>20</v>
      </c>
      <c r="O14" s="6">
        <f>SUM(L13:L14)</f>
        <v>5.0000000000016698</v>
      </c>
      <c r="P14" s="6">
        <f>SUM(M13:M14)</f>
        <v>5</v>
      </c>
    </row>
    <row r="15" spans="1:17">
      <c r="A15" s="26" t="s">
        <v>47</v>
      </c>
      <c r="B15" s="27" t="s">
        <v>19</v>
      </c>
      <c r="C15" s="28">
        <v>0.1</v>
      </c>
      <c r="D15" s="27" t="s">
        <v>18</v>
      </c>
      <c r="E15" s="29">
        <v>1.3749</v>
      </c>
      <c r="F15" s="29">
        <v>0</v>
      </c>
      <c r="G15" s="29">
        <v>0</v>
      </c>
      <c r="H15" s="30" t="s">
        <v>48</v>
      </c>
      <c r="I15" s="29">
        <v>1.3749400000000001</v>
      </c>
      <c r="J15" s="31">
        <f>I15-E15</f>
        <v>4.0000000000040004E-5</v>
      </c>
      <c r="K15" s="32">
        <f t="shared" ref="K15:K16" si="9">J15*100000</f>
        <v>4.0000000000040004</v>
      </c>
      <c r="L15" s="28">
        <f t="shared" ref="L15:L16" si="10">K15*C15</f>
        <v>0.40000000000040004</v>
      </c>
      <c r="M15" s="28">
        <v>0.4</v>
      </c>
      <c r="N15">
        <v>20110223</v>
      </c>
    </row>
    <row r="16" spans="1:17">
      <c r="A16" s="26" t="s">
        <v>49</v>
      </c>
      <c r="B16" s="27" t="s">
        <v>19</v>
      </c>
      <c r="C16" s="28">
        <v>0.1</v>
      </c>
      <c r="D16" s="27" t="s">
        <v>18</v>
      </c>
      <c r="E16" s="29">
        <v>1.3744700000000001</v>
      </c>
      <c r="F16" s="29">
        <v>0</v>
      </c>
      <c r="G16" s="29">
        <v>0</v>
      </c>
      <c r="H16" s="30" t="s">
        <v>48</v>
      </c>
      <c r="I16" s="29">
        <v>1.3749400000000001</v>
      </c>
      <c r="J16" s="31">
        <f>I16-E16</f>
        <v>4.6999999999997044E-4</v>
      </c>
      <c r="K16" s="32">
        <f t="shared" si="9"/>
        <v>46.999999999997044</v>
      </c>
      <c r="L16" s="28">
        <f t="shared" si="10"/>
        <v>4.6999999999997044</v>
      </c>
      <c r="M16" s="28">
        <v>4.7</v>
      </c>
      <c r="N16" s="5" t="s">
        <v>20</v>
      </c>
      <c r="O16" s="6">
        <f>SUM(L15:L16)</f>
        <v>5.1000000000001044</v>
      </c>
      <c r="P16" s="6">
        <f>SUM(M15:M16)</f>
        <v>5.1000000000000005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>
      <pane ySplit="5" topLeftCell="A21" activePane="bottomLeft" state="frozen"/>
      <selection pane="bottomLeft" activeCell="J3" sqref="J3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 ht="14.25" thickBot="1">
      <c r="I2" t="s">
        <v>14</v>
      </c>
      <c r="J2" t="s">
        <v>15</v>
      </c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E3" s="20" t="s">
        <v>21</v>
      </c>
      <c r="I3" s="21">
        <f>'2月'!P3+P3</f>
        <v>220.99999999999832</v>
      </c>
      <c r="J3" s="21">
        <f>'2月'!Q3+Q3</f>
        <v>228.53000000000003</v>
      </c>
      <c r="L3" s="23">
        <f>COUNT(E6:E1982)</f>
        <v>34</v>
      </c>
      <c r="M3" s="10">
        <f>L3-N3</f>
        <v>23</v>
      </c>
      <c r="N3" s="10">
        <f>COUNTIF(M6:M653,"&lt;0")</f>
        <v>11</v>
      </c>
      <c r="O3" s="11">
        <f>M3/L3</f>
        <v>0.67647058823529416</v>
      </c>
      <c r="P3" s="22">
        <f>SUM(L6:L1982)</f>
        <v>179.59999999999533</v>
      </c>
      <c r="Q3" s="12">
        <f>SUM(M6:M1982)</f>
        <v>184.09000000000003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50</v>
      </c>
      <c r="B6" s="15" t="s">
        <v>19</v>
      </c>
      <c r="C6" s="16">
        <v>0.1</v>
      </c>
      <c r="D6" s="15" t="s">
        <v>18</v>
      </c>
      <c r="E6" s="17">
        <v>1.3865400000000001</v>
      </c>
      <c r="F6" s="17">
        <v>0</v>
      </c>
      <c r="G6" s="17">
        <v>0</v>
      </c>
      <c r="H6" s="14" t="s">
        <v>51</v>
      </c>
      <c r="I6" s="17">
        <v>1.38652</v>
      </c>
      <c r="J6" s="18">
        <f t="shared" ref="J6" si="0">I6-E6</f>
        <v>-2.0000000000131024E-5</v>
      </c>
      <c r="K6" s="19">
        <f t="shared" ref="K6" si="1">J6*100000</f>
        <v>-2.0000000000131024</v>
      </c>
      <c r="L6" s="16">
        <f t="shared" ref="L6" si="2">K6*C6</f>
        <v>-0.20000000000131024</v>
      </c>
      <c r="M6" s="16">
        <v>-0.2</v>
      </c>
      <c r="N6" s="13">
        <v>20110303</v>
      </c>
    </row>
    <row r="7" spans="1:17">
      <c r="A7" s="25" t="s">
        <v>52</v>
      </c>
      <c r="B7" s="15" t="s">
        <v>19</v>
      </c>
      <c r="C7" s="16">
        <v>0.1</v>
      </c>
      <c r="D7" s="15" t="s">
        <v>18</v>
      </c>
      <c r="E7" s="17">
        <v>1.3862000000000001</v>
      </c>
      <c r="F7" s="17">
        <v>0</v>
      </c>
      <c r="G7" s="17">
        <v>0</v>
      </c>
      <c r="H7" s="14" t="s">
        <v>51</v>
      </c>
      <c r="I7" s="17">
        <v>1.38662</v>
      </c>
      <c r="J7" s="18">
        <f t="shared" ref="J7" si="3">I7-E7</f>
        <v>4.1999999999986493E-4</v>
      </c>
      <c r="K7" s="19">
        <f t="shared" ref="K7" si="4">J7*100000</f>
        <v>41.999999999986493</v>
      </c>
      <c r="L7" s="16">
        <f t="shared" ref="L7" si="5">K7*C7</f>
        <v>4.1999999999986493</v>
      </c>
      <c r="M7" s="16">
        <v>4.2</v>
      </c>
      <c r="N7" s="5" t="s">
        <v>20</v>
      </c>
      <c r="O7" s="6">
        <f>SUM(L6:L7)</f>
        <v>3.999999999997339</v>
      </c>
      <c r="P7" s="6">
        <f>SUM(M6:M7)</f>
        <v>4</v>
      </c>
    </row>
    <row r="8" spans="1:17">
      <c r="A8" s="25" t="s">
        <v>53</v>
      </c>
      <c r="B8" s="15" t="s">
        <v>23</v>
      </c>
      <c r="C8" s="16">
        <v>0.1</v>
      </c>
      <c r="D8" s="15" t="s">
        <v>22</v>
      </c>
      <c r="E8" s="24">
        <v>81.545000000000002</v>
      </c>
      <c r="F8" s="24">
        <v>0</v>
      </c>
      <c r="G8" s="24">
        <v>0</v>
      </c>
      <c r="H8" s="14" t="s">
        <v>54</v>
      </c>
      <c r="I8" s="24">
        <v>81.954999999999998</v>
      </c>
      <c r="J8" s="18">
        <f>E8-I8</f>
        <v>-0.40999999999999659</v>
      </c>
      <c r="K8" s="19">
        <f>J8*1000</f>
        <v>-409.99999999999659</v>
      </c>
      <c r="L8" s="16">
        <f t="shared" ref="L8:L12" si="6">K8*C8</f>
        <v>-40.999999999999659</v>
      </c>
      <c r="M8" s="16">
        <v>-50.03</v>
      </c>
      <c r="N8" s="13">
        <v>20110314</v>
      </c>
    </row>
    <row r="9" spans="1:17">
      <c r="A9" s="25" t="s">
        <v>55</v>
      </c>
      <c r="B9" s="15" t="s">
        <v>23</v>
      </c>
      <c r="C9" s="16">
        <v>0.1</v>
      </c>
      <c r="D9" s="15" t="s">
        <v>22</v>
      </c>
      <c r="E9" s="24">
        <v>81.707999999999998</v>
      </c>
      <c r="F9" s="24">
        <v>0</v>
      </c>
      <c r="G9" s="24">
        <v>0</v>
      </c>
      <c r="H9" s="14" t="s">
        <v>54</v>
      </c>
      <c r="I9" s="24">
        <v>81.954999999999998</v>
      </c>
      <c r="J9" s="18">
        <f t="shared" ref="J9:J11" si="7">E9-I9</f>
        <v>-0.24699999999999989</v>
      </c>
      <c r="K9" s="19">
        <f t="shared" ref="K9:K11" si="8">J9*1000</f>
        <v>-246.99999999999989</v>
      </c>
      <c r="L9" s="16">
        <f t="shared" si="6"/>
        <v>-24.699999999999989</v>
      </c>
      <c r="M9" s="16">
        <v>-30.14</v>
      </c>
      <c r="O9" s="6"/>
      <c r="P9" s="6"/>
    </row>
    <row r="10" spans="1:17">
      <c r="A10" s="25" t="s">
        <v>56</v>
      </c>
      <c r="B10" s="15" t="s">
        <v>23</v>
      </c>
      <c r="C10" s="16">
        <v>0.1</v>
      </c>
      <c r="D10" s="15" t="s">
        <v>22</v>
      </c>
      <c r="E10" s="24">
        <v>81.956000000000003</v>
      </c>
      <c r="F10" s="24">
        <v>0</v>
      </c>
      <c r="G10" s="24">
        <v>0</v>
      </c>
      <c r="H10" s="14" t="s">
        <v>54</v>
      </c>
      <c r="I10" s="24">
        <v>81.97</v>
      </c>
      <c r="J10" s="18">
        <f t="shared" si="7"/>
        <v>-1.3999999999995794E-2</v>
      </c>
      <c r="K10" s="19">
        <f t="shared" si="8"/>
        <v>-13.999999999995794</v>
      </c>
      <c r="L10" s="16">
        <f t="shared" si="6"/>
        <v>-1.3999999999995794</v>
      </c>
      <c r="M10" s="16">
        <v>-1.71</v>
      </c>
      <c r="N10" s="13"/>
    </row>
    <row r="11" spans="1:17">
      <c r="A11" s="25" t="s">
        <v>57</v>
      </c>
      <c r="B11" s="15" t="s">
        <v>23</v>
      </c>
      <c r="C11" s="16">
        <v>0.3</v>
      </c>
      <c r="D11" s="15" t="s">
        <v>22</v>
      </c>
      <c r="E11" s="24">
        <v>82.253</v>
      </c>
      <c r="F11" s="24">
        <v>0</v>
      </c>
      <c r="G11" s="24">
        <v>0</v>
      </c>
      <c r="H11" s="14" t="s">
        <v>54</v>
      </c>
      <c r="I11" s="24">
        <v>81.977000000000004</v>
      </c>
      <c r="J11" s="18">
        <f t="shared" si="7"/>
        <v>0.27599999999999625</v>
      </c>
      <c r="K11" s="19">
        <f t="shared" si="8"/>
        <v>275.99999999999625</v>
      </c>
      <c r="L11" s="16">
        <f t="shared" si="6"/>
        <v>82.799999999998875</v>
      </c>
      <c r="M11" s="16">
        <v>101</v>
      </c>
    </row>
    <row r="12" spans="1:17">
      <c r="A12" s="25" t="s">
        <v>58</v>
      </c>
      <c r="B12" s="15" t="s">
        <v>19</v>
      </c>
      <c r="C12" s="16">
        <v>0.1</v>
      </c>
      <c r="D12" s="15" t="s">
        <v>18</v>
      </c>
      <c r="E12" s="17">
        <v>1.3930899999999999</v>
      </c>
      <c r="F12" s="17">
        <v>0</v>
      </c>
      <c r="G12" s="17">
        <v>0</v>
      </c>
      <c r="H12" s="14" t="s">
        <v>59</v>
      </c>
      <c r="I12" s="17">
        <v>1.3936200000000001</v>
      </c>
      <c r="J12" s="18">
        <f t="shared" ref="J12" si="9">I12-E12</f>
        <v>5.3000000000014147E-4</v>
      </c>
      <c r="K12" s="19">
        <f t="shared" ref="K12" si="10">J12*100000</f>
        <v>53.000000000014147</v>
      </c>
      <c r="L12" s="16">
        <f t="shared" si="6"/>
        <v>5.3000000000014147</v>
      </c>
      <c r="M12" s="16">
        <v>5.3</v>
      </c>
      <c r="N12" s="5" t="s">
        <v>20</v>
      </c>
      <c r="O12" s="6">
        <f>SUM(L8:L12)</f>
        <v>21.000000000001062</v>
      </c>
      <c r="P12" s="6">
        <f>SUM(M8:M12)</f>
        <v>24.420000000000005</v>
      </c>
    </row>
    <row r="13" spans="1:17">
      <c r="A13" s="25" t="s">
        <v>60</v>
      </c>
      <c r="B13" s="15" t="s">
        <v>19</v>
      </c>
      <c r="C13" s="16">
        <v>0.1</v>
      </c>
      <c r="D13" s="15" t="s">
        <v>18</v>
      </c>
      <c r="E13" s="17">
        <v>1.3994500000000001</v>
      </c>
      <c r="F13" s="17">
        <v>0</v>
      </c>
      <c r="G13" s="17">
        <v>0</v>
      </c>
      <c r="H13" s="14" t="s">
        <v>61</v>
      </c>
      <c r="I13" s="17">
        <v>1.39679</v>
      </c>
      <c r="J13" s="18">
        <f t="shared" ref="J13:J16" si="11">I13-E13</f>
        <v>-2.6600000000001067E-3</v>
      </c>
      <c r="K13" s="19">
        <f t="shared" ref="K13:K16" si="12">J13*100000</f>
        <v>-266.00000000001069</v>
      </c>
      <c r="L13" s="16">
        <f t="shared" ref="L13:L16" si="13">K13*C13</f>
        <v>-26.600000000001071</v>
      </c>
      <c r="M13" s="16">
        <v>-26.6</v>
      </c>
      <c r="N13" s="13">
        <v>20110315</v>
      </c>
    </row>
    <row r="14" spans="1:17">
      <c r="A14" s="25" t="s">
        <v>62</v>
      </c>
      <c r="B14" s="15" t="s">
        <v>19</v>
      </c>
      <c r="C14" s="16">
        <v>0.1</v>
      </c>
      <c r="D14" s="15" t="s">
        <v>18</v>
      </c>
      <c r="E14" s="17">
        <v>1.39899</v>
      </c>
      <c r="F14" s="17">
        <v>0</v>
      </c>
      <c r="G14" s="17">
        <v>0</v>
      </c>
      <c r="H14" s="14" t="s">
        <v>61</v>
      </c>
      <c r="I14" s="17">
        <v>1.39689</v>
      </c>
      <c r="J14" s="18">
        <f t="shared" si="11"/>
        <v>-2.0999999999999908E-3</v>
      </c>
      <c r="K14" s="19">
        <f t="shared" si="12"/>
        <v>-209.99999999999909</v>
      </c>
      <c r="L14" s="16">
        <f t="shared" si="13"/>
        <v>-20.999999999999911</v>
      </c>
      <c r="M14" s="16">
        <v>-21</v>
      </c>
    </row>
    <row r="15" spans="1:17">
      <c r="A15" s="25" t="s">
        <v>63</v>
      </c>
      <c r="B15" s="15" t="s">
        <v>19</v>
      </c>
      <c r="C15" s="16">
        <v>0.1</v>
      </c>
      <c r="D15" s="15" t="s">
        <v>18</v>
      </c>
      <c r="E15" s="17">
        <v>1.3976999999999999</v>
      </c>
      <c r="F15" s="17">
        <v>0</v>
      </c>
      <c r="G15" s="17">
        <v>0</v>
      </c>
      <c r="H15" s="14" t="s">
        <v>61</v>
      </c>
      <c r="I15" s="17">
        <v>1.39689</v>
      </c>
      <c r="J15" s="18">
        <f t="shared" si="11"/>
        <v>-8.099999999999774E-4</v>
      </c>
      <c r="K15" s="19">
        <f t="shared" si="12"/>
        <v>-80.99999999999774</v>
      </c>
      <c r="L15" s="16">
        <f t="shared" si="13"/>
        <v>-8.099999999999774</v>
      </c>
      <c r="M15" s="16">
        <v>-8.1</v>
      </c>
    </row>
    <row r="16" spans="1:17">
      <c r="A16" s="25" t="s">
        <v>64</v>
      </c>
      <c r="B16" s="15" t="s">
        <v>19</v>
      </c>
      <c r="C16" s="16">
        <v>0.3</v>
      </c>
      <c r="D16" s="15" t="s">
        <v>18</v>
      </c>
      <c r="E16" s="17">
        <v>1.3949</v>
      </c>
      <c r="F16" s="17">
        <v>0</v>
      </c>
      <c r="G16" s="17">
        <v>0</v>
      </c>
      <c r="H16" s="14" t="s">
        <v>61</v>
      </c>
      <c r="I16" s="17">
        <v>1.39689</v>
      </c>
      <c r="J16" s="18">
        <f t="shared" si="11"/>
        <v>1.9899999999999363E-3</v>
      </c>
      <c r="K16" s="19">
        <f t="shared" si="12"/>
        <v>198.99999999999363</v>
      </c>
      <c r="L16" s="16">
        <f t="shared" si="13"/>
        <v>59.699999999998084</v>
      </c>
      <c r="M16" s="16">
        <v>59.7</v>
      </c>
      <c r="N16" s="5" t="s">
        <v>20</v>
      </c>
      <c r="O16" s="6">
        <f>SUM(L13:L16)</f>
        <v>3.9999999999973284</v>
      </c>
      <c r="P16" s="6">
        <f>SUM(M13:M16)</f>
        <v>4</v>
      </c>
    </row>
    <row r="17" spans="1:16">
      <c r="A17" s="25" t="s">
        <v>65</v>
      </c>
      <c r="B17" s="15" t="s">
        <v>19</v>
      </c>
      <c r="C17" s="16">
        <v>0.1</v>
      </c>
      <c r="D17" s="15" t="s">
        <v>18</v>
      </c>
      <c r="E17" s="17">
        <v>1.3996599999999999</v>
      </c>
      <c r="F17" s="17">
        <v>0</v>
      </c>
      <c r="G17" s="17">
        <v>0</v>
      </c>
      <c r="H17" s="14" t="s">
        <v>66</v>
      </c>
      <c r="I17" s="17">
        <v>1.3990100000000001</v>
      </c>
      <c r="J17" s="18">
        <f t="shared" ref="J17:J18" si="14">I17-E17</f>
        <v>-6.4999999999981739E-4</v>
      </c>
      <c r="K17" s="19">
        <f t="shared" ref="K17:K18" si="15">J17*100000</f>
        <v>-64.999999999981739</v>
      </c>
      <c r="L17" s="16">
        <f t="shared" ref="L17:L18" si="16">K17*C17</f>
        <v>-6.4999999999981739</v>
      </c>
      <c r="M17" s="16">
        <v>-6.5</v>
      </c>
      <c r="N17" s="13">
        <v>20110316</v>
      </c>
    </row>
    <row r="18" spans="1:16">
      <c r="A18" s="25" t="s">
        <v>67</v>
      </c>
      <c r="B18" s="15" t="s">
        <v>19</v>
      </c>
      <c r="C18" s="16">
        <v>0.1</v>
      </c>
      <c r="D18" s="15" t="s">
        <v>18</v>
      </c>
      <c r="E18" s="17">
        <v>1.39785</v>
      </c>
      <c r="F18" s="17">
        <v>0</v>
      </c>
      <c r="G18" s="17">
        <v>0</v>
      </c>
      <c r="H18" s="14" t="s">
        <v>66</v>
      </c>
      <c r="I18" s="17">
        <v>1.3990100000000001</v>
      </c>
      <c r="J18" s="18">
        <f t="shared" si="14"/>
        <v>1.1600000000000499E-3</v>
      </c>
      <c r="K18" s="19">
        <f t="shared" si="15"/>
        <v>116.00000000000499</v>
      </c>
      <c r="L18" s="16">
        <f t="shared" si="16"/>
        <v>11.600000000000499</v>
      </c>
      <c r="M18" s="16">
        <v>11.6</v>
      </c>
      <c r="N18" s="5" t="s">
        <v>20</v>
      </c>
      <c r="O18" s="6">
        <f>SUM(L17:L18)</f>
        <v>5.1000000000023249</v>
      </c>
      <c r="P18" s="6">
        <f>SUM(M17:M18)</f>
        <v>5.0999999999999996</v>
      </c>
    </row>
    <row r="19" spans="1:16">
      <c r="A19" s="25" t="s">
        <v>68</v>
      </c>
      <c r="B19" s="15" t="s">
        <v>23</v>
      </c>
      <c r="C19" s="16">
        <v>0.1</v>
      </c>
      <c r="D19" s="15" t="s">
        <v>18</v>
      </c>
      <c r="E19" s="17">
        <v>1.3898900000000001</v>
      </c>
      <c r="F19" s="17">
        <v>0</v>
      </c>
      <c r="G19" s="17">
        <v>0</v>
      </c>
      <c r="H19" s="14" t="s">
        <v>69</v>
      </c>
      <c r="I19" s="17">
        <v>1.3902300000000001</v>
      </c>
      <c r="J19" s="18">
        <f>E19-I19</f>
        <v>-3.4000000000000696E-4</v>
      </c>
      <c r="K19" s="19">
        <f t="shared" ref="K19:K21" si="17">J19*100000</f>
        <v>-34.000000000000696</v>
      </c>
      <c r="L19" s="16">
        <f t="shared" ref="L19:L21" si="18">K19*C19</f>
        <v>-3.4000000000000696</v>
      </c>
      <c r="M19" s="16">
        <v>-3.4</v>
      </c>
      <c r="N19" s="13">
        <v>20110317</v>
      </c>
    </row>
    <row r="20" spans="1:16">
      <c r="A20" s="25" t="s">
        <v>70</v>
      </c>
      <c r="B20" s="15" t="s">
        <v>23</v>
      </c>
      <c r="C20" s="16">
        <v>0.1</v>
      </c>
      <c r="D20" s="15" t="s">
        <v>18</v>
      </c>
      <c r="E20" s="17">
        <v>1.39107</v>
      </c>
      <c r="F20" s="17">
        <v>0</v>
      </c>
      <c r="G20" s="17">
        <v>0</v>
      </c>
      <c r="H20" s="14" t="s">
        <v>69</v>
      </c>
      <c r="I20" s="17">
        <v>1.3902300000000001</v>
      </c>
      <c r="J20" s="18">
        <f>E20-I20</f>
        <v>8.399999999999519E-4</v>
      </c>
      <c r="K20" s="19">
        <f t="shared" si="17"/>
        <v>83.999999999995197</v>
      </c>
      <c r="L20" s="16">
        <f t="shared" si="18"/>
        <v>8.3999999999995207</v>
      </c>
      <c r="M20" s="16">
        <v>8.4</v>
      </c>
      <c r="N20" s="5" t="s">
        <v>20</v>
      </c>
      <c r="O20" s="6">
        <f>SUM(L19:L20)</f>
        <v>4.9999999999994511</v>
      </c>
      <c r="P20" s="6">
        <f>SUM(M19:M20)</f>
        <v>5</v>
      </c>
    </row>
    <row r="21" spans="1:16">
      <c r="A21" s="25" t="s">
        <v>71</v>
      </c>
      <c r="B21" s="15" t="s">
        <v>19</v>
      </c>
      <c r="C21" s="16">
        <v>0.1</v>
      </c>
      <c r="D21" s="15" t="s">
        <v>18</v>
      </c>
      <c r="E21" s="17">
        <v>1.40167</v>
      </c>
      <c r="F21" s="17">
        <v>0</v>
      </c>
      <c r="G21" s="17">
        <v>0</v>
      </c>
      <c r="H21" s="14" t="s">
        <v>72</v>
      </c>
      <c r="I21" s="17">
        <v>1.4021999999999999</v>
      </c>
      <c r="J21" s="18">
        <f t="shared" ref="J21" si="19">I21-E21</f>
        <v>5.2999999999991942E-4</v>
      </c>
      <c r="K21" s="19">
        <f t="shared" si="17"/>
        <v>52.999999999991942</v>
      </c>
      <c r="L21" s="16">
        <f t="shared" si="18"/>
        <v>5.2999999999991942</v>
      </c>
      <c r="M21" s="16">
        <v>5.3</v>
      </c>
      <c r="N21" s="5">
        <v>20110318</v>
      </c>
      <c r="O21" s="6">
        <f>SUM(L21)</f>
        <v>5.2999999999991942</v>
      </c>
      <c r="P21" s="6">
        <f>SUM(M21)</f>
        <v>5.3</v>
      </c>
    </row>
    <row r="22" spans="1:16">
      <c r="A22" s="25" t="s">
        <v>73</v>
      </c>
      <c r="B22" s="15" t="s">
        <v>19</v>
      </c>
      <c r="C22" s="16">
        <v>0.1</v>
      </c>
      <c r="D22" s="15" t="s">
        <v>18</v>
      </c>
      <c r="E22" s="17">
        <v>1.41734</v>
      </c>
      <c r="F22" s="17">
        <v>0</v>
      </c>
      <c r="G22" s="17">
        <v>0</v>
      </c>
      <c r="H22" s="14" t="s">
        <v>74</v>
      </c>
      <c r="I22" s="17">
        <v>1.41761</v>
      </c>
      <c r="J22" s="18">
        <f t="shared" ref="J22:J24" si="20">I22-E22</f>
        <v>2.6999999999999247E-4</v>
      </c>
      <c r="K22" s="19">
        <f t="shared" ref="K22:K24" si="21">J22*100000</f>
        <v>26.999999999999247</v>
      </c>
      <c r="L22" s="16">
        <f t="shared" ref="L22:L24" si="22">K22*C22</f>
        <v>2.6999999999999247</v>
      </c>
      <c r="M22" s="16">
        <v>2.7</v>
      </c>
      <c r="N22" s="13">
        <v>20110321</v>
      </c>
    </row>
    <row r="23" spans="1:16">
      <c r="A23" s="25" t="s">
        <v>75</v>
      </c>
      <c r="B23" s="15" t="s">
        <v>19</v>
      </c>
      <c r="C23" s="16">
        <v>0.1</v>
      </c>
      <c r="D23" s="15" t="s">
        <v>18</v>
      </c>
      <c r="E23" s="17">
        <v>1.4163600000000001</v>
      </c>
      <c r="F23" s="17">
        <v>0</v>
      </c>
      <c r="G23" s="17">
        <v>0</v>
      </c>
      <c r="H23" s="14" t="s">
        <v>76</v>
      </c>
      <c r="I23" s="17">
        <v>1.41761</v>
      </c>
      <c r="J23" s="18">
        <f t="shared" si="20"/>
        <v>1.2499999999999734E-3</v>
      </c>
      <c r="K23" s="19">
        <f t="shared" si="21"/>
        <v>124.99999999999733</v>
      </c>
      <c r="L23" s="16">
        <f t="shared" si="22"/>
        <v>12.499999999999734</v>
      </c>
      <c r="M23" s="16">
        <v>12.5</v>
      </c>
    </row>
    <row r="24" spans="1:16">
      <c r="A24" s="25" t="s">
        <v>77</v>
      </c>
      <c r="B24" s="15" t="s">
        <v>19</v>
      </c>
      <c r="C24" s="16">
        <v>0.1</v>
      </c>
      <c r="D24" s="15" t="s">
        <v>18</v>
      </c>
      <c r="E24" s="17">
        <v>1.4157999999999999</v>
      </c>
      <c r="F24" s="17">
        <v>0</v>
      </c>
      <c r="G24" s="17">
        <v>0</v>
      </c>
      <c r="H24" s="14" t="s">
        <v>78</v>
      </c>
      <c r="I24" s="17">
        <v>1.4194</v>
      </c>
      <c r="J24" s="18">
        <f t="shared" si="20"/>
        <v>3.6000000000000476E-3</v>
      </c>
      <c r="K24" s="19">
        <f t="shared" si="21"/>
        <v>360.00000000000477</v>
      </c>
      <c r="L24" s="16">
        <f t="shared" si="22"/>
        <v>36.000000000000476</v>
      </c>
      <c r="M24" s="16">
        <v>36</v>
      </c>
      <c r="N24" s="5" t="s">
        <v>20</v>
      </c>
      <c r="O24" s="6">
        <f>SUM(L22:L24)</f>
        <v>51.200000000000131</v>
      </c>
      <c r="P24" s="6">
        <f>SUM(M22:M24)</f>
        <v>51.2</v>
      </c>
    </row>
    <row r="25" spans="1:16">
      <c r="A25" s="25" t="s">
        <v>79</v>
      </c>
      <c r="B25" s="15" t="s">
        <v>19</v>
      </c>
      <c r="C25" s="16">
        <v>0.1</v>
      </c>
      <c r="D25" s="15" t="s">
        <v>18</v>
      </c>
      <c r="E25" s="17">
        <v>1.42187</v>
      </c>
      <c r="F25" s="17">
        <v>0</v>
      </c>
      <c r="G25" s="17">
        <v>0</v>
      </c>
      <c r="H25" s="14" t="s">
        <v>80</v>
      </c>
      <c r="I25" s="17">
        <v>1.4220299999999999</v>
      </c>
      <c r="J25" s="18">
        <f t="shared" ref="J25:J30" si="23">I25-E25</f>
        <v>1.5999999999993797E-4</v>
      </c>
      <c r="K25" s="19">
        <f t="shared" ref="K25:K30" si="24">J25*100000</f>
        <v>15.999999999993797</v>
      </c>
      <c r="L25" s="16">
        <f t="shared" ref="L25:L30" si="25">K25*C25</f>
        <v>1.5999999999993797</v>
      </c>
      <c r="M25" s="16">
        <v>1.6</v>
      </c>
      <c r="N25" s="13">
        <v>20110322</v>
      </c>
    </row>
    <row r="26" spans="1:16">
      <c r="A26" s="25" t="s">
        <v>81</v>
      </c>
      <c r="B26" s="15" t="s">
        <v>19</v>
      </c>
      <c r="C26" s="16">
        <v>0.1</v>
      </c>
      <c r="D26" s="15" t="s">
        <v>18</v>
      </c>
      <c r="E26" s="17">
        <v>1.42157</v>
      </c>
      <c r="F26" s="17">
        <v>0</v>
      </c>
      <c r="G26" s="17">
        <v>0</v>
      </c>
      <c r="H26" s="14" t="s">
        <v>80</v>
      </c>
      <c r="I26" s="17">
        <v>1.42201</v>
      </c>
      <c r="J26" s="18">
        <f t="shared" si="23"/>
        <v>4.3999999999999595E-4</v>
      </c>
      <c r="K26" s="19">
        <f t="shared" si="24"/>
        <v>43.999999999999595</v>
      </c>
      <c r="L26" s="16">
        <f t="shared" si="25"/>
        <v>4.3999999999999595</v>
      </c>
      <c r="M26" s="16">
        <v>4.4000000000000004</v>
      </c>
    </row>
    <row r="27" spans="1:16">
      <c r="A27" s="25" t="s">
        <v>82</v>
      </c>
      <c r="B27" s="15" t="s">
        <v>19</v>
      </c>
      <c r="C27" s="16">
        <v>0.1</v>
      </c>
      <c r="D27" s="15" t="s">
        <v>18</v>
      </c>
      <c r="E27" s="17">
        <v>1.42147</v>
      </c>
      <c r="F27" s="17">
        <v>0</v>
      </c>
      <c r="G27" s="17">
        <v>0</v>
      </c>
      <c r="H27" s="14" t="s">
        <v>83</v>
      </c>
      <c r="I27" s="17">
        <v>1.4224300000000001</v>
      </c>
      <c r="J27" s="18">
        <f t="shared" si="23"/>
        <v>9.6000000000007191E-4</v>
      </c>
      <c r="K27" s="19">
        <f t="shared" si="24"/>
        <v>96.000000000007191</v>
      </c>
      <c r="L27" s="16">
        <f t="shared" si="25"/>
        <v>9.6000000000007191</v>
      </c>
      <c r="M27" s="16">
        <v>9.6</v>
      </c>
    </row>
    <row r="28" spans="1:16">
      <c r="A28" s="25" t="s">
        <v>84</v>
      </c>
      <c r="B28" s="15" t="s">
        <v>19</v>
      </c>
      <c r="C28" s="16">
        <v>0.1</v>
      </c>
      <c r="D28" s="15" t="s">
        <v>18</v>
      </c>
      <c r="E28" s="17">
        <v>1.4218299999999999</v>
      </c>
      <c r="F28" s="17">
        <v>0</v>
      </c>
      <c r="G28" s="17">
        <v>0</v>
      </c>
      <c r="H28" s="14" t="s">
        <v>83</v>
      </c>
      <c r="I28" s="17">
        <v>1.4224300000000001</v>
      </c>
      <c r="J28" s="18">
        <f t="shared" si="23"/>
        <v>6.0000000000015596E-4</v>
      </c>
      <c r="K28" s="19">
        <f t="shared" si="24"/>
        <v>60.000000000015596</v>
      </c>
      <c r="L28" s="16">
        <f t="shared" si="25"/>
        <v>6.0000000000015596</v>
      </c>
      <c r="M28" s="16">
        <v>6</v>
      </c>
    </row>
    <row r="29" spans="1:16">
      <c r="A29" s="25" t="s">
        <v>85</v>
      </c>
      <c r="B29" s="15" t="s">
        <v>19</v>
      </c>
      <c r="C29" s="16">
        <v>0.1</v>
      </c>
      <c r="D29" s="15" t="s">
        <v>18</v>
      </c>
      <c r="E29" s="17">
        <v>1.4217200000000001</v>
      </c>
      <c r="F29" s="17">
        <v>0</v>
      </c>
      <c r="G29" s="17">
        <v>0</v>
      </c>
      <c r="H29" s="14" t="s">
        <v>86</v>
      </c>
      <c r="I29" s="17">
        <v>1.42222</v>
      </c>
      <c r="J29" s="18">
        <f t="shared" si="23"/>
        <v>4.9999999999994493E-4</v>
      </c>
      <c r="K29" s="19">
        <f t="shared" si="24"/>
        <v>49.999999999994493</v>
      </c>
      <c r="L29" s="16">
        <f t="shared" si="25"/>
        <v>4.9999999999994493</v>
      </c>
      <c r="M29" s="16">
        <v>5</v>
      </c>
    </row>
    <row r="30" spans="1:16">
      <c r="A30" s="25" t="s">
        <v>87</v>
      </c>
      <c r="B30" s="15" t="s">
        <v>19</v>
      </c>
      <c r="C30" s="16">
        <v>0.1</v>
      </c>
      <c r="D30" s="15" t="s">
        <v>18</v>
      </c>
      <c r="E30" s="17">
        <v>1.42136</v>
      </c>
      <c r="F30" s="17">
        <v>0</v>
      </c>
      <c r="G30" s="17">
        <v>0</v>
      </c>
      <c r="H30" s="14" t="s">
        <v>86</v>
      </c>
      <c r="I30" s="17">
        <v>1.4223399999999999</v>
      </c>
      <c r="J30" s="18">
        <f t="shared" si="23"/>
        <v>9.7999999999998089E-4</v>
      </c>
      <c r="K30" s="19">
        <f t="shared" si="24"/>
        <v>97.999999999998096</v>
      </c>
      <c r="L30" s="16">
        <f t="shared" si="25"/>
        <v>9.7999999999998106</v>
      </c>
      <c r="M30" s="16">
        <v>9.8000000000000007</v>
      </c>
      <c r="N30" s="5" t="s">
        <v>20</v>
      </c>
      <c r="O30" s="6">
        <f>SUM(L28:L30)</f>
        <v>20.800000000000821</v>
      </c>
      <c r="P30" s="6">
        <f>SUM(M28:M30)</f>
        <v>20.8</v>
      </c>
    </row>
    <row r="31" spans="1:16">
      <c r="A31" s="25" t="s">
        <v>88</v>
      </c>
      <c r="B31" s="15" t="s">
        <v>23</v>
      </c>
      <c r="C31" s="16">
        <v>0.1</v>
      </c>
      <c r="D31" s="15" t="s">
        <v>18</v>
      </c>
      <c r="E31" s="17">
        <v>1.41235</v>
      </c>
      <c r="F31" s="17">
        <v>0</v>
      </c>
      <c r="G31" s="17">
        <v>0</v>
      </c>
      <c r="H31" s="14" t="s">
        <v>89</v>
      </c>
      <c r="I31" s="17">
        <v>1.4125399999999999</v>
      </c>
      <c r="J31" s="18">
        <f>E31-I31</f>
        <v>-1.8999999999991246E-4</v>
      </c>
      <c r="K31" s="19">
        <f t="shared" ref="K31:K32" si="26">J31*100000</f>
        <v>-18.999999999991246</v>
      </c>
      <c r="L31" s="16">
        <f t="shared" ref="L31:L32" si="27">K31*C31</f>
        <v>-1.8999999999991246</v>
      </c>
      <c r="M31" s="16">
        <v>-1.9</v>
      </c>
      <c r="N31" s="13">
        <v>20110323</v>
      </c>
    </row>
    <row r="32" spans="1:16">
      <c r="A32" s="25" t="s">
        <v>90</v>
      </c>
      <c r="B32" s="15" t="s">
        <v>23</v>
      </c>
      <c r="C32" s="16">
        <v>0.1</v>
      </c>
      <c r="D32" s="15" t="s">
        <v>18</v>
      </c>
      <c r="E32" s="17">
        <v>1.41334</v>
      </c>
      <c r="F32" s="17">
        <v>0</v>
      </c>
      <c r="G32" s="17">
        <v>0</v>
      </c>
      <c r="H32" s="14" t="s">
        <v>89</v>
      </c>
      <c r="I32" s="17">
        <v>1.4125399999999999</v>
      </c>
      <c r="J32" s="18">
        <f>E32-I32</f>
        <v>8.0000000000013394E-4</v>
      </c>
      <c r="K32" s="19">
        <f t="shared" si="26"/>
        <v>80.000000000013387</v>
      </c>
      <c r="L32" s="16">
        <f t="shared" si="27"/>
        <v>8.0000000000013394</v>
      </c>
      <c r="M32" s="16">
        <v>8</v>
      </c>
      <c r="N32" s="5" t="s">
        <v>20</v>
      </c>
      <c r="O32" s="6">
        <f>SUM(L31:L32)</f>
        <v>6.1000000000022148</v>
      </c>
      <c r="P32" s="6">
        <f>SUM(M31:M32)</f>
        <v>6.1</v>
      </c>
    </row>
    <row r="33" spans="1:16">
      <c r="A33" s="25" t="s">
        <v>91</v>
      </c>
      <c r="B33" s="15" t="s">
        <v>23</v>
      </c>
      <c r="C33" s="16">
        <v>0.1</v>
      </c>
      <c r="D33" s="15" t="s">
        <v>18</v>
      </c>
      <c r="E33" s="17">
        <v>1.4101999999999999</v>
      </c>
      <c r="F33" s="17">
        <v>0</v>
      </c>
      <c r="G33" s="17">
        <v>0</v>
      </c>
      <c r="H33" s="14" t="s">
        <v>92</v>
      </c>
      <c r="I33" s="17">
        <v>1.4086700000000001</v>
      </c>
      <c r="J33" s="18">
        <f t="shared" ref="J33:J35" si="28">E33-I33</f>
        <v>1.5299999999998093E-3</v>
      </c>
      <c r="K33" s="19">
        <f t="shared" ref="K33:K35" si="29">J33*100000</f>
        <v>152.99999999998093</v>
      </c>
      <c r="L33" s="16">
        <f t="shared" ref="L33:L35" si="30">K33*C33</f>
        <v>15.299999999998093</v>
      </c>
      <c r="M33" s="16">
        <v>15.3</v>
      </c>
      <c r="N33" s="13">
        <v>20110324</v>
      </c>
    </row>
    <row r="34" spans="1:16">
      <c r="A34" s="25" t="s">
        <v>93</v>
      </c>
      <c r="B34" s="15" t="s">
        <v>23</v>
      </c>
      <c r="C34" s="16">
        <v>0.1</v>
      </c>
      <c r="D34" s="15" t="s">
        <v>18</v>
      </c>
      <c r="E34" s="17">
        <v>1.41028</v>
      </c>
      <c r="F34" s="17">
        <v>0</v>
      </c>
      <c r="G34" s="17">
        <v>0</v>
      </c>
      <c r="H34" s="14" t="s">
        <v>94</v>
      </c>
      <c r="I34" s="17">
        <v>1.4097900000000001</v>
      </c>
      <c r="J34" s="18">
        <f t="shared" si="28"/>
        <v>4.8999999999987942E-4</v>
      </c>
      <c r="K34" s="19">
        <f t="shared" si="29"/>
        <v>48.999999999987942</v>
      </c>
      <c r="L34" s="16">
        <f t="shared" si="30"/>
        <v>4.8999999999987942</v>
      </c>
      <c r="M34" s="16">
        <v>4.9000000000000004</v>
      </c>
    </row>
    <row r="35" spans="1:16">
      <c r="A35" s="25" t="s">
        <v>95</v>
      </c>
      <c r="B35" s="15" t="s">
        <v>23</v>
      </c>
      <c r="C35" s="16">
        <v>0.1</v>
      </c>
      <c r="D35" s="15" t="s">
        <v>18</v>
      </c>
      <c r="E35" s="17">
        <v>1.4109</v>
      </c>
      <c r="F35" s="17">
        <v>0</v>
      </c>
      <c r="G35" s="17">
        <v>0</v>
      </c>
      <c r="H35" s="14" t="s">
        <v>94</v>
      </c>
      <c r="I35" s="17">
        <v>1.4097900000000001</v>
      </c>
      <c r="J35" s="18">
        <f t="shared" si="28"/>
        <v>1.1099999999999444E-3</v>
      </c>
      <c r="K35" s="19">
        <f t="shared" si="29"/>
        <v>110.99999999999443</v>
      </c>
      <c r="L35" s="16">
        <f t="shared" si="30"/>
        <v>11.099999999999444</v>
      </c>
      <c r="M35" s="16">
        <v>11.1</v>
      </c>
      <c r="N35" s="5" t="s">
        <v>20</v>
      </c>
      <c r="O35" s="6">
        <f>SUM(L33:L35)</f>
        <v>31.299999999996331</v>
      </c>
      <c r="P35" s="6">
        <f>SUM(M33:M35)</f>
        <v>31.300000000000004</v>
      </c>
    </row>
    <row r="36" spans="1:16">
      <c r="A36" s="25" t="s">
        <v>96</v>
      </c>
      <c r="B36" s="15" t="s">
        <v>23</v>
      </c>
      <c r="C36" s="16">
        <v>0.1</v>
      </c>
      <c r="D36" s="15" t="s">
        <v>18</v>
      </c>
      <c r="E36" s="17">
        <v>1.40415</v>
      </c>
      <c r="F36" s="17">
        <v>0</v>
      </c>
      <c r="G36" s="17">
        <v>0</v>
      </c>
      <c r="H36" s="14" t="s">
        <v>97</v>
      </c>
      <c r="I36" s="17">
        <v>1.4046700000000001</v>
      </c>
      <c r="J36" s="18">
        <f t="shared" ref="J36:J37" si="31">E36-I36</f>
        <v>-5.2000000000007596E-4</v>
      </c>
      <c r="K36" s="19">
        <f t="shared" ref="K36:K37" si="32">J36*100000</f>
        <v>-52.000000000007596</v>
      </c>
      <c r="L36" s="16">
        <f t="shared" ref="L36:L37" si="33">K36*C36</f>
        <v>-5.2000000000007596</v>
      </c>
      <c r="M36" s="16">
        <v>-5.2</v>
      </c>
      <c r="N36" s="13">
        <v>20110328</v>
      </c>
    </row>
    <row r="37" spans="1:16">
      <c r="A37" s="25" t="s">
        <v>98</v>
      </c>
      <c r="B37" s="15" t="s">
        <v>23</v>
      </c>
      <c r="C37" s="16">
        <v>0.1</v>
      </c>
      <c r="D37" s="15" t="s">
        <v>18</v>
      </c>
      <c r="E37" s="17">
        <v>1.4057200000000001</v>
      </c>
      <c r="F37" s="17">
        <v>0</v>
      </c>
      <c r="G37" s="17">
        <v>0</v>
      </c>
      <c r="H37" s="14" t="s">
        <v>97</v>
      </c>
      <c r="I37" s="17">
        <v>1.4046799999999999</v>
      </c>
      <c r="J37" s="18">
        <f t="shared" si="31"/>
        <v>1.0400000000001519E-3</v>
      </c>
      <c r="K37" s="19">
        <f t="shared" si="32"/>
        <v>104.00000000001519</v>
      </c>
      <c r="L37" s="16">
        <f t="shared" si="33"/>
        <v>10.400000000001519</v>
      </c>
      <c r="M37" s="16">
        <v>10.4</v>
      </c>
      <c r="N37" s="5" t="s">
        <v>20</v>
      </c>
      <c r="O37" s="6">
        <f>SUM(L36:L37)</f>
        <v>5.2000000000007596</v>
      </c>
      <c r="P37" s="6">
        <f>SUM(M36:M37)</f>
        <v>5.2</v>
      </c>
    </row>
    <row r="38" spans="1:16">
      <c r="A38" s="25" t="s">
        <v>99</v>
      </c>
      <c r="B38" s="15" t="s">
        <v>19</v>
      </c>
      <c r="C38" s="16">
        <v>0.1</v>
      </c>
      <c r="D38" s="15" t="s">
        <v>22</v>
      </c>
      <c r="E38" s="24">
        <v>82.417000000000002</v>
      </c>
      <c r="F38" s="24">
        <v>0</v>
      </c>
      <c r="G38" s="24">
        <v>0</v>
      </c>
      <c r="H38" s="14" t="s">
        <v>100</v>
      </c>
      <c r="I38" s="24">
        <v>82.438999999999993</v>
      </c>
      <c r="J38" s="18">
        <f t="shared" ref="J38:J39" si="34">I38-E38</f>
        <v>2.199999999999136E-2</v>
      </c>
      <c r="K38" s="19">
        <f>J38*1000</f>
        <v>21.99999999999136</v>
      </c>
      <c r="L38" s="16">
        <f t="shared" ref="L38:L39" si="35">K38*C38</f>
        <v>2.199999999999136</v>
      </c>
      <c r="M38" s="16">
        <v>2.67</v>
      </c>
      <c r="N38" s="13">
        <v>20110330</v>
      </c>
    </row>
    <row r="39" spans="1:16">
      <c r="A39" s="25" t="s">
        <v>101</v>
      </c>
      <c r="B39" s="15" t="s">
        <v>19</v>
      </c>
      <c r="C39" s="16">
        <v>0.1</v>
      </c>
      <c r="D39" s="15" t="s">
        <v>22</v>
      </c>
      <c r="E39" s="24">
        <v>82.411000000000001</v>
      </c>
      <c r="F39" s="24">
        <v>0</v>
      </c>
      <c r="G39" s="24">
        <v>0</v>
      </c>
      <c r="H39" s="14" t="s">
        <v>100</v>
      </c>
      <c r="I39" s="24">
        <v>82.438999999999993</v>
      </c>
      <c r="J39" s="18">
        <f t="shared" si="34"/>
        <v>2.7999999999991587E-2</v>
      </c>
      <c r="K39" s="19">
        <f>J39*1000</f>
        <v>27.999999999991587</v>
      </c>
      <c r="L39" s="16">
        <f t="shared" si="35"/>
        <v>2.7999999999991587</v>
      </c>
      <c r="M39" s="16">
        <v>3.4</v>
      </c>
      <c r="N39" s="5" t="s">
        <v>20</v>
      </c>
      <c r="O39" s="6">
        <f>SUM(L38:L39)</f>
        <v>4.9999999999982947</v>
      </c>
      <c r="P39" s="6">
        <f>SUM(M38:M39)</f>
        <v>6.07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>
      <pane ySplit="5" topLeftCell="A12" activePane="bottomLeft" state="frozen"/>
      <selection pane="bottomLeft" activeCell="Q26" sqref="Q26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 ht="14.25" thickBot="1">
      <c r="I2" t="s">
        <v>14</v>
      </c>
      <c r="J2" t="s">
        <v>15</v>
      </c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E3" s="20" t="s">
        <v>21</v>
      </c>
      <c r="I3" s="21">
        <f>'3月'!I3+P3</f>
        <v>337.69999999999641</v>
      </c>
      <c r="J3" s="21">
        <f>'3月'!J3+Q3</f>
        <v>356.45000000000005</v>
      </c>
      <c r="L3" s="23">
        <f>COUNT(E6:E1953)</f>
        <v>24</v>
      </c>
      <c r="M3" s="10">
        <f>L3-N3</f>
        <v>15</v>
      </c>
      <c r="N3" s="10">
        <f>COUNTIF(M6:M653,"&lt;0")</f>
        <v>9</v>
      </c>
      <c r="O3" s="11">
        <f>M3/L3</f>
        <v>0.625</v>
      </c>
      <c r="P3" s="22">
        <f>SUM(L6:L1953)</f>
        <v>116.69999999999811</v>
      </c>
      <c r="Q3" s="12">
        <f>SUM(M6:M1953)</f>
        <v>127.91999999999999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102</v>
      </c>
      <c r="B6" s="15" t="s">
        <v>19</v>
      </c>
      <c r="C6" s="16">
        <v>0.1</v>
      </c>
      <c r="D6" s="15" t="s">
        <v>22</v>
      </c>
      <c r="E6" s="24">
        <v>84.21</v>
      </c>
      <c r="F6" s="24">
        <v>0</v>
      </c>
      <c r="G6" s="24">
        <v>0</v>
      </c>
      <c r="H6" s="14" t="s">
        <v>103</v>
      </c>
      <c r="I6" s="24">
        <v>84.224000000000004</v>
      </c>
      <c r="J6" s="18">
        <f t="shared" ref="J6:J10" si="0">I6-E6</f>
        <v>1.4000000000010004E-2</v>
      </c>
      <c r="K6" s="19">
        <f t="shared" ref="K6:K10" si="1">J6*1000</f>
        <v>14.000000000010004</v>
      </c>
      <c r="L6" s="16">
        <f t="shared" ref="L6:L10" si="2">K6*C6</f>
        <v>1.4000000000010004</v>
      </c>
      <c r="M6" s="16">
        <v>1.66</v>
      </c>
      <c r="N6" s="13">
        <v>20110404</v>
      </c>
    </row>
    <row r="7" spans="1:17">
      <c r="A7" s="25" t="s">
        <v>104</v>
      </c>
      <c r="B7" s="15" t="s">
        <v>19</v>
      </c>
      <c r="C7" s="16">
        <v>0.1</v>
      </c>
      <c r="D7" s="15" t="s">
        <v>22</v>
      </c>
      <c r="E7" s="24">
        <v>84.177000000000007</v>
      </c>
      <c r="F7" s="24">
        <v>0</v>
      </c>
      <c r="G7" s="24">
        <v>0</v>
      </c>
      <c r="H7" s="14" t="s">
        <v>103</v>
      </c>
      <c r="I7" s="24">
        <v>84.224000000000004</v>
      </c>
      <c r="J7" s="18">
        <f t="shared" si="0"/>
        <v>4.6999999999997044E-2</v>
      </c>
      <c r="K7" s="19">
        <f t="shared" si="1"/>
        <v>46.999999999997044</v>
      </c>
      <c r="L7" s="16">
        <f t="shared" si="2"/>
        <v>4.6999999999997044</v>
      </c>
      <c r="M7" s="16">
        <v>5.58</v>
      </c>
    </row>
    <row r="8" spans="1:17">
      <c r="A8" s="25" t="s">
        <v>105</v>
      </c>
      <c r="B8" s="15" t="s">
        <v>19</v>
      </c>
      <c r="C8" s="16">
        <v>0.1</v>
      </c>
      <c r="D8" s="15" t="s">
        <v>18</v>
      </c>
      <c r="E8" s="17">
        <v>1.4224300000000001</v>
      </c>
      <c r="F8" s="17">
        <v>0</v>
      </c>
      <c r="G8" s="17">
        <v>0</v>
      </c>
      <c r="H8" s="14" t="s">
        <v>106</v>
      </c>
      <c r="I8" s="17">
        <v>1.4239299999999999</v>
      </c>
      <c r="J8" s="18">
        <f t="shared" si="0"/>
        <v>1.4999999999998348E-3</v>
      </c>
      <c r="K8" s="19">
        <f>J8*100000</f>
        <v>149.99999999998349</v>
      </c>
      <c r="L8" s="16">
        <f t="shared" si="2"/>
        <v>14.99999999999835</v>
      </c>
      <c r="M8" s="16">
        <v>15</v>
      </c>
    </row>
    <row r="9" spans="1:17">
      <c r="A9" s="25" t="s">
        <v>107</v>
      </c>
      <c r="B9" s="15" t="s">
        <v>19</v>
      </c>
      <c r="C9" s="16">
        <v>0.1</v>
      </c>
      <c r="D9" s="15" t="s">
        <v>22</v>
      </c>
      <c r="E9" s="24">
        <v>84.210999999999999</v>
      </c>
      <c r="F9" s="24">
        <v>0</v>
      </c>
      <c r="G9" s="24">
        <v>0</v>
      </c>
      <c r="H9" s="14" t="s">
        <v>108</v>
      </c>
      <c r="I9" s="24">
        <v>84.271000000000001</v>
      </c>
      <c r="J9" s="18">
        <f t="shared" si="0"/>
        <v>6.0000000000002274E-2</v>
      </c>
      <c r="K9" s="19">
        <f t="shared" si="1"/>
        <v>60.000000000002274</v>
      </c>
      <c r="L9" s="16">
        <f t="shared" si="2"/>
        <v>6.0000000000002274</v>
      </c>
      <c r="M9" s="16">
        <v>7.12</v>
      </c>
    </row>
    <row r="10" spans="1:17">
      <c r="A10" s="25" t="s">
        <v>109</v>
      </c>
      <c r="B10" s="15" t="s">
        <v>19</v>
      </c>
      <c r="C10" s="16">
        <v>0.1</v>
      </c>
      <c r="D10" s="15" t="s">
        <v>22</v>
      </c>
      <c r="E10" s="24">
        <v>84.173000000000002</v>
      </c>
      <c r="F10" s="24">
        <v>0</v>
      </c>
      <c r="G10" s="24">
        <v>0</v>
      </c>
      <c r="H10" s="14" t="s">
        <v>108</v>
      </c>
      <c r="I10" s="24">
        <v>84.271000000000001</v>
      </c>
      <c r="J10" s="18">
        <f t="shared" si="0"/>
        <v>9.7999999999998977E-2</v>
      </c>
      <c r="K10" s="19">
        <f t="shared" si="1"/>
        <v>97.999999999998977</v>
      </c>
      <c r="L10" s="16">
        <f t="shared" si="2"/>
        <v>9.7999999999998977</v>
      </c>
      <c r="M10" s="16">
        <v>11.63</v>
      </c>
      <c r="N10" s="5" t="s">
        <v>20</v>
      </c>
      <c r="O10" s="6">
        <f>SUM(L6:L10)</f>
        <v>36.899999999999181</v>
      </c>
      <c r="P10" s="6">
        <f>SUM(M6:M10)</f>
        <v>40.99</v>
      </c>
    </row>
    <row r="11" spans="1:17">
      <c r="A11" s="25" t="s">
        <v>110</v>
      </c>
      <c r="B11" s="15" t="s">
        <v>19</v>
      </c>
      <c r="C11" s="16">
        <v>0.1</v>
      </c>
      <c r="D11" s="15" t="s">
        <v>18</v>
      </c>
      <c r="E11" s="17">
        <v>1.4333400000000001</v>
      </c>
      <c r="F11" s="17">
        <v>0</v>
      </c>
      <c r="G11" s="17">
        <v>0</v>
      </c>
      <c r="H11" s="14" t="s">
        <v>111</v>
      </c>
      <c r="I11" s="17">
        <v>1.4312800000000001</v>
      </c>
      <c r="J11" s="18">
        <f t="shared" ref="J11:J14" si="3">I11-E11</f>
        <v>-2.0599999999999508E-3</v>
      </c>
      <c r="K11" s="19">
        <f>J11*100000</f>
        <v>-205.99999999999508</v>
      </c>
      <c r="L11" s="16">
        <f t="shared" ref="L11:L14" si="4">K11*C11</f>
        <v>-20.599999999999511</v>
      </c>
      <c r="M11" s="16">
        <v>-20.6</v>
      </c>
      <c r="N11" s="13">
        <v>20110407</v>
      </c>
    </row>
    <row r="12" spans="1:17">
      <c r="A12" s="25" t="s">
        <v>112</v>
      </c>
      <c r="B12" s="15" t="s">
        <v>19</v>
      </c>
      <c r="C12" s="16">
        <v>0.1</v>
      </c>
      <c r="D12" s="15" t="s">
        <v>18</v>
      </c>
      <c r="E12" s="17">
        <v>1.4329700000000001</v>
      </c>
      <c r="F12" s="17">
        <v>0</v>
      </c>
      <c r="G12" s="17">
        <v>0</v>
      </c>
      <c r="H12" s="14" t="s">
        <v>111</v>
      </c>
      <c r="I12" s="17">
        <v>1.4312800000000001</v>
      </c>
      <c r="J12" s="18">
        <f t="shared" si="3"/>
        <v>-1.6899999999999693E-3</v>
      </c>
      <c r="K12" s="19">
        <f t="shared" ref="K12:K14" si="5">J12*100000</f>
        <v>-168.99999999999693</v>
      </c>
      <c r="L12" s="16">
        <f t="shared" si="4"/>
        <v>-16.899999999999693</v>
      </c>
      <c r="M12" s="16">
        <v>-16.899999999999999</v>
      </c>
    </row>
    <row r="13" spans="1:17">
      <c r="A13" s="25" t="s">
        <v>113</v>
      </c>
      <c r="B13" s="15" t="s">
        <v>19</v>
      </c>
      <c r="C13" s="16">
        <v>0.1</v>
      </c>
      <c r="D13" s="15" t="s">
        <v>18</v>
      </c>
      <c r="E13" s="17">
        <v>1.4314800000000001</v>
      </c>
      <c r="F13" s="17">
        <v>0</v>
      </c>
      <c r="G13" s="17">
        <v>0</v>
      </c>
      <c r="H13" s="14" t="s">
        <v>111</v>
      </c>
      <c r="I13" s="17">
        <v>1.4312800000000001</v>
      </c>
      <c r="J13" s="18">
        <f t="shared" si="3"/>
        <v>-1.9999999999997797E-4</v>
      </c>
      <c r="K13" s="19">
        <f t="shared" si="5"/>
        <v>-19.999999999997797</v>
      </c>
      <c r="L13" s="16">
        <f t="shared" si="4"/>
        <v>-1.9999999999997797</v>
      </c>
      <c r="M13" s="16">
        <v>-2</v>
      </c>
    </row>
    <row r="14" spans="1:17">
      <c r="A14" s="25" t="s">
        <v>114</v>
      </c>
      <c r="B14" s="15" t="s">
        <v>19</v>
      </c>
      <c r="C14" s="16">
        <v>0.3</v>
      </c>
      <c r="D14" s="15" t="s">
        <v>18</v>
      </c>
      <c r="E14" s="17">
        <v>1.4294800000000001</v>
      </c>
      <c r="F14" s="17">
        <v>0</v>
      </c>
      <c r="G14" s="17">
        <v>0</v>
      </c>
      <c r="H14" s="14" t="s">
        <v>111</v>
      </c>
      <c r="I14" s="17">
        <v>1.4312100000000001</v>
      </c>
      <c r="J14" s="18">
        <f t="shared" si="3"/>
        <v>1.7300000000000093E-3</v>
      </c>
      <c r="K14" s="19">
        <f t="shared" si="5"/>
        <v>173.00000000000094</v>
      </c>
      <c r="L14" s="16">
        <f t="shared" si="4"/>
        <v>51.900000000000283</v>
      </c>
      <c r="M14" s="16">
        <v>51.9</v>
      </c>
      <c r="N14" s="5" t="s">
        <v>20</v>
      </c>
      <c r="O14" s="6">
        <f>SUM(L11:L14)</f>
        <v>12.400000000001299</v>
      </c>
      <c r="P14" s="6">
        <f>SUM(M11:M14)</f>
        <v>12.399999999999999</v>
      </c>
    </row>
    <row r="15" spans="1:17">
      <c r="A15" s="25" t="s">
        <v>115</v>
      </c>
      <c r="B15" s="15" t="s">
        <v>23</v>
      </c>
      <c r="C15" s="16">
        <v>0.1</v>
      </c>
      <c r="D15" s="15" t="s">
        <v>22</v>
      </c>
      <c r="E15" s="24">
        <v>83.625</v>
      </c>
      <c r="F15" s="24">
        <v>0</v>
      </c>
      <c r="G15" s="24">
        <v>0</v>
      </c>
      <c r="H15" s="14" t="s">
        <v>116</v>
      </c>
      <c r="I15" s="24">
        <v>83.881</v>
      </c>
      <c r="J15" s="18">
        <f>E15-I15</f>
        <v>-0.25600000000000023</v>
      </c>
      <c r="K15" s="19">
        <f>J15*1000</f>
        <v>-256.00000000000023</v>
      </c>
      <c r="L15" s="16">
        <f t="shared" ref="L15" si="6">K15*C15</f>
        <v>-25.600000000000023</v>
      </c>
      <c r="M15" s="16">
        <v>-30.52</v>
      </c>
      <c r="N15" s="13">
        <v>20110407</v>
      </c>
    </row>
    <row r="16" spans="1:17">
      <c r="A16" s="25" t="s">
        <v>117</v>
      </c>
      <c r="B16" s="15" t="s">
        <v>23</v>
      </c>
      <c r="C16" s="16">
        <v>0.1</v>
      </c>
      <c r="D16" s="15" t="s">
        <v>22</v>
      </c>
      <c r="E16" s="24">
        <v>83.697000000000003</v>
      </c>
      <c r="F16" s="24">
        <v>0</v>
      </c>
      <c r="G16" s="24">
        <v>0</v>
      </c>
      <c r="H16" s="14" t="s">
        <v>116</v>
      </c>
      <c r="I16" s="24">
        <v>83.881</v>
      </c>
      <c r="J16" s="18">
        <f t="shared" ref="J16:J21" si="7">E16-I16</f>
        <v>-0.1839999999999975</v>
      </c>
      <c r="K16" s="19">
        <f t="shared" ref="K16:K21" si="8">J16*1000</f>
        <v>-183.9999999999975</v>
      </c>
      <c r="L16" s="16">
        <f t="shared" ref="L16:L21" si="9">K16*C16</f>
        <v>-18.39999999999975</v>
      </c>
      <c r="M16" s="16">
        <v>-21.94</v>
      </c>
    </row>
    <row r="17" spans="1:16">
      <c r="A17" s="25" t="s">
        <v>118</v>
      </c>
      <c r="B17" s="15" t="s">
        <v>23</v>
      </c>
      <c r="C17" s="16">
        <v>0.1</v>
      </c>
      <c r="D17" s="15" t="s">
        <v>22</v>
      </c>
      <c r="E17" s="24">
        <v>83.837999999999994</v>
      </c>
      <c r="F17" s="24">
        <v>0</v>
      </c>
      <c r="G17" s="24">
        <v>0</v>
      </c>
      <c r="H17" s="14" t="s">
        <v>116</v>
      </c>
      <c r="I17" s="24">
        <v>83.881</v>
      </c>
      <c r="J17" s="18">
        <f t="shared" si="7"/>
        <v>-4.3000000000006366E-2</v>
      </c>
      <c r="K17" s="19">
        <f t="shared" si="8"/>
        <v>-43.000000000006366</v>
      </c>
      <c r="L17" s="16">
        <f t="shared" si="9"/>
        <v>-4.3000000000006366</v>
      </c>
      <c r="M17" s="16">
        <v>-5.13</v>
      </c>
    </row>
    <row r="18" spans="1:16">
      <c r="A18" s="25" t="s">
        <v>119</v>
      </c>
      <c r="B18" s="15" t="s">
        <v>23</v>
      </c>
      <c r="C18" s="16">
        <v>0.3</v>
      </c>
      <c r="D18" s="15" t="s">
        <v>22</v>
      </c>
      <c r="E18" s="24">
        <v>84.058999999999997</v>
      </c>
      <c r="F18" s="24">
        <v>0</v>
      </c>
      <c r="G18" s="24">
        <v>0</v>
      </c>
      <c r="H18" s="14" t="s">
        <v>116</v>
      </c>
      <c r="I18" s="24">
        <v>83.881</v>
      </c>
      <c r="J18" s="18">
        <f t="shared" si="7"/>
        <v>0.17799999999999727</v>
      </c>
      <c r="K18" s="19">
        <f t="shared" si="8"/>
        <v>177.99999999999727</v>
      </c>
      <c r="L18" s="16">
        <f t="shared" si="9"/>
        <v>53.399999999999181</v>
      </c>
      <c r="M18" s="16">
        <v>63.66</v>
      </c>
    </row>
    <row r="19" spans="1:16">
      <c r="A19" s="25" t="s">
        <v>120</v>
      </c>
      <c r="B19" s="15" t="s">
        <v>23</v>
      </c>
      <c r="C19" s="16">
        <v>0.1</v>
      </c>
      <c r="D19" s="15" t="s">
        <v>22</v>
      </c>
      <c r="E19" s="24">
        <v>83.721999999999994</v>
      </c>
      <c r="F19" s="24">
        <v>0</v>
      </c>
      <c r="G19" s="24">
        <v>0</v>
      </c>
      <c r="H19" s="14" t="s">
        <v>121</v>
      </c>
      <c r="I19" s="24">
        <v>83.619</v>
      </c>
      <c r="J19" s="18">
        <f t="shared" si="7"/>
        <v>0.10299999999999443</v>
      </c>
      <c r="K19" s="19">
        <f t="shared" si="8"/>
        <v>102.99999999999443</v>
      </c>
      <c r="L19" s="16">
        <f t="shared" si="9"/>
        <v>10.299999999999443</v>
      </c>
      <c r="M19" s="16">
        <v>12.32</v>
      </c>
    </row>
    <row r="20" spans="1:16">
      <c r="A20" s="25" t="s">
        <v>122</v>
      </c>
      <c r="B20" s="15" t="s">
        <v>23</v>
      </c>
      <c r="C20" s="16">
        <v>0.1</v>
      </c>
      <c r="D20" s="15" t="s">
        <v>22</v>
      </c>
      <c r="E20" s="24">
        <v>83.671000000000006</v>
      </c>
      <c r="F20" s="24">
        <v>0</v>
      </c>
      <c r="G20" s="24">
        <v>0</v>
      </c>
      <c r="H20" s="14" t="s">
        <v>121</v>
      </c>
      <c r="I20" s="24">
        <v>83.613</v>
      </c>
      <c r="J20" s="18">
        <f t="shared" si="7"/>
        <v>5.8000000000006935E-2</v>
      </c>
      <c r="K20" s="19">
        <f t="shared" si="8"/>
        <v>58.000000000006935</v>
      </c>
      <c r="L20" s="16">
        <f t="shared" si="9"/>
        <v>5.8000000000006935</v>
      </c>
      <c r="M20" s="16">
        <v>6.94</v>
      </c>
    </row>
    <row r="21" spans="1:16">
      <c r="A21" s="25" t="s">
        <v>123</v>
      </c>
      <c r="B21" s="15" t="s">
        <v>23</v>
      </c>
      <c r="C21" s="16">
        <v>0.1</v>
      </c>
      <c r="D21" s="15" t="s">
        <v>22</v>
      </c>
      <c r="E21" s="24">
        <v>83.745000000000005</v>
      </c>
      <c r="F21" s="24">
        <v>0</v>
      </c>
      <c r="G21" s="24">
        <v>0</v>
      </c>
      <c r="H21" s="14" t="s">
        <v>124</v>
      </c>
      <c r="I21" s="24">
        <v>83.591999999999999</v>
      </c>
      <c r="J21" s="18">
        <f t="shared" si="7"/>
        <v>0.1530000000000058</v>
      </c>
      <c r="K21" s="19">
        <f t="shared" si="8"/>
        <v>153.0000000000058</v>
      </c>
      <c r="L21" s="16">
        <f t="shared" si="9"/>
        <v>15.30000000000058</v>
      </c>
      <c r="M21" s="16">
        <v>18.3</v>
      </c>
      <c r="N21" s="5" t="s">
        <v>20</v>
      </c>
      <c r="O21" s="6">
        <f>SUM(L15:L21)</f>
        <v>36.499999999999488</v>
      </c>
      <c r="P21" s="6">
        <f>SUM(M15:M21)</f>
        <v>43.629999999999995</v>
      </c>
    </row>
    <row r="22" spans="1:16">
      <c r="A22" s="34" t="s">
        <v>125</v>
      </c>
      <c r="B22" s="35" t="s">
        <v>23</v>
      </c>
      <c r="C22" s="36">
        <v>0.1</v>
      </c>
      <c r="D22" s="35" t="s">
        <v>18</v>
      </c>
      <c r="E22" s="37">
        <v>1.4232199999999999</v>
      </c>
      <c r="F22" s="37">
        <v>0</v>
      </c>
      <c r="G22" s="37">
        <v>0</v>
      </c>
      <c r="H22" s="38" t="s">
        <v>126</v>
      </c>
      <c r="I22" s="37">
        <v>1.42272</v>
      </c>
      <c r="J22" s="18">
        <f t="shared" ref="J22" si="10">E22-I22</f>
        <v>4.9999999999994493E-4</v>
      </c>
      <c r="K22" s="19">
        <f>J22*100000</f>
        <v>49.999999999994493</v>
      </c>
      <c r="L22" s="16">
        <f t="shared" ref="L22:L24" si="11">K22*C22</f>
        <v>4.9999999999994493</v>
      </c>
      <c r="M22" s="36">
        <v>5</v>
      </c>
      <c r="N22" s="5">
        <v>20110419</v>
      </c>
      <c r="O22" s="6">
        <f>L22</f>
        <v>4.9999999999994493</v>
      </c>
      <c r="P22" s="6">
        <f>M22</f>
        <v>5</v>
      </c>
    </row>
    <row r="23" spans="1:16">
      <c r="A23" s="25" t="s">
        <v>127</v>
      </c>
      <c r="B23" s="15" t="s">
        <v>19</v>
      </c>
      <c r="C23" s="16">
        <v>0.1</v>
      </c>
      <c r="D23" s="15" t="s">
        <v>18</v>
      </c>
      <c r="E23" s="17">
        <v>1.45191</v>
      </c>
      <c r="F23" s="17">
        <v>0</v>
      </c>
      <c r="G23" s="17">
        <v>0</v>
      </c>
      <c r="H23" s="14" t="s">
        <v>128</v>
      </c>
      <c r="I23" s="17">
        <v>1.45173</v>
      </c>
      <c r="J23" s="18">
        <f t="shared" ref="J23:J24" si="12">I23-E23</f>
        <v>-1.8000000000006899E-4</v>
      </c>
      <c r="K23" s="19">
        <f t="shared" ref="K23:K24" si="13">J23*100000</f>
        <v>-18.000000000006899</v>
      </c>
      <c r="L23" s="16">
        <f t="shared" si="11"/>
        <v>-1.8000000000006899</v>
      </c>
      <c r="M23" s="16">
        <v>-1.8</v>
      </c>
      <c r="N23" s="13">
        <v>20110421</v>
      </c>
    </row>
    <row r="24" spans="1:16">
      <c r="A24" s="25" t="s">
        <v>129</v>
      </c>
      <c r="B24" s="15" t="s">
        <v>19</v>
      </c>
      <c r="C24" s="16">
        <v>0.1</v>
      </c>
      <c r="D24" s="15" t="s">
        <v>18</v>
      </c>
      <c r="E24" s="17">
        <v>1.45095</v>
      </c>
      <c r="F24" s="17">
        <v>0</v>
      </c>
      <c r="G24" s="17">
        <v>0</v>
      </c>
      <c r="H24" s="14" t="s">
        <v>128</v>
      </c>
      <c r="I24" s="17">
        <v>1.4517</v>
      </c>
      <c r="J24" s="18">
        <f t="shared" si="12"/>
        <v>7.5000000000002842E-4</v>
      </c>
      <c r="K24" s="19">
        <f t="shared" si="13"/>
        <v>75.000000000002842</v>
      </c>
      <c r="L24" s="16">
        <f t="shared" si="11"/>
        <v>7.5000000000002842</v>
      </c>
      <c r="M24" s="16">
        <v>7.5</v>
      </c>
    </row>
    <row r="25" spans="1:16">
      <c r="A25" s="25" t="s">
        <v>130</v>
      </c>
      <c r="B25" s="15" t="s">
        <v>19</v>
      </c>
      <c r="C25" s="16">
        <v>0.1</v>
      </c>
      <c r="D25" s="15" t="s">
        <v>18</v>
      </c>
      <c r="E25" s="17">
        <v>1.45078</v>
      </c>
      <c r="F25" s="17">
        <v>0</v>
      </c>
      <c r="G25" s="17">
        <v>0</v>
      </c>
      <c r="H25" s="14" t="s">
        <v>131</v>
      </c>
      <c r="I25" s="17">
        <v>1.4518200000000001</v>
      </c>
      <c r="J25" s="18">
        <f t="shared" ref="J25" si="14">I25-E25</f>
        <v>1.0400000000001519E-3</v>
      </c>
      <c r="K25" s="19">
        <f t="shared" ref="K25" si="15">J25*100000</f>
        <v>104.00000000001519</v>
      </c>
      <c r="L25" s="16">
        <f t="shared" ref="L25" si="16">K25*C25</f>
        <v>10.400000000001519</v>
      </c>
      <c r="M25" s="16">
        <v>10.4</v>
      </c>
      <c r="N25" s="5" t="s">
        <v>20</v>
      </c>
      <c r="O25" s="6">
        <f>SUM(L23:L25)</f>
        <v>16.100000000001113</v>
      </c>
      <c r="P25" s="6">
        <f>SUM(M23:M25)</f>
        <v>16.100000000000001</v>
      </c>
    </row>
    <row r="26" spans="1:16">
      <c r="A26" s="34" t="s">
        <v>132</v>
      </c>
      <c r="B26" s="35" t="s">
        <v>19</v>
      </c>
      <c r="C26" s="36">
        <v>0.1</v>
      </c>
      <c r="D26" s="35" t="s">
        <v>18</v>
      </c>
      <c r="E26" s="37">
        <v>1.4638199999999999</v>
      </c>
      <c r="F26" s="37">
        <v>0</v>
      </c>
      <c r="G26" s="37">
        <v>0</v>
      </c>
      <c r="H26" s="38" t="s">
        <v>133</v>
      </c>
      <c r="I26" s="37">
        <v>1.4644299999999999</v>
      </c>
      <c r="J26" s="18">
        <f t="shared" ref="J26" si="17">I26-E26</f>
        <v>6.0999999999999943E-4</v>
      </c>
      <c r="K26" s="19">
        <f t="shared" ref="K26" si="18">J26*100000</f>
        <v>60.999999999999943</v>
      </c>
      <c r="L26" s="16">
        <f t="shared" ref="L26" si="19">K26*C26</f>
        <v>6.0999999999999943</v>
      </c>
      <c r="M26" s="36">
        <v>6.1</v>
      </c>
      <c r="N26" s="5">
        <v>20110426</v>
      </c>
      <c r="O26" s="6">
        <f>L26</f>
        <v>6.0999999999999943</v>
      </c>
      <c r="P26" s="6">
        <f>M26</f>
        <v>6.1</v>
      </c>
    </row>
    <row r="27" spans="1:16">
      <c r="A27" s="25" t="s">
        <v>134</v>
      </c>
      <c r="B27" s="15" t="s">
        <v>19</v>
      </c>
      <c r="C27" s="16">
        <v>0.1</v>
      </c>
      <c r="D27" s="15" t="s">
        <v>18</v>
      </c>
      <c r="E27" s="17">
        <v>1.4840100000000001</v>
      </c>
      <c r="F27" s="17">
        <v>0</v>
      </c>
      <c r="G27" s="17">
        <v>0</v>
      </c>
      <c r="H27" s="14" t="s">
        <v>135</v>
      </c>
      <c r="I27" s="17">
        <v>1.48342</v>
      </c>
      <c r="J27" s="18">
        <f t="shared" ref="J27:J29" si="20">I27-E27</f>
        <v>-5.9000000000009045E-4</v>
      </c>
      <c r="K27" s="19">
        <f t="shared" ref="K27:K29" si="21">J27*100000</f>
        <v>-59.000000000009045</v>
      </c>
      <c r="L27" s="16">
        <f t="shared" ref="L27:L29" si="22">K27*C27</f>
        <v>-5.9000000000009045</v>
      </c>
      <c r="M27" s="16">
        <v>-5.9</v>
      </c>
      <c r="N27" s="13">
        <v>20110421</v>
      </c>
    </row>
    <row r="28" spans="1:16">
      <c r="A28" s="25" t="s">
        <v>136</v>
      </c>
      <c r="B28" s="15" t="s">
        <v>19</v>
      </c>
      <c r="C28" s="16">
        <v>0.1</v>
      </c>
      <c r="D28" s="15" t="s">
        <v>18</v>
      </c>
      <c r="E28" s="17">
        <v>1.48461</v>
      </c>
      <c r="F28" s="17">
        <v>0</v>
      </c>
      <c r="G28" s="17">
        <v>0</v>
      </c>
      <c r="H28" s="14" t="s">
        <v>135</v>
      </c>
      <c r="I28" s="17">
        <v>1.48342</v>
      </c>
      <c r="J28" s="18">
        <f t="shared" si="20"/>
        <v>-1.1900000000000244E-3</v>
      </c>
      <c r="K28" s="19">
        <f t="shared" si="21"/>
        <v>-119.00000000000244</v>
      </c>
      <c r="L28" s="16">
        <f t="shared" si="22"/>
        <v>-11.900000000000245</v>
      </c>
      <c r="M28" s="16">
        <v>-11.9</v>
      </c>
    </row>
    <row r="29" spans="1:16">
      <c r="A29" s="25" t="s">
        <v>137</v>
      </c>
      <c r="B29" s="15" t="s">
        <v>19</v>
      </c>
      <c r="C29" s="16">
        <v>0.1</v>
      </c>
      <c r="D29" s="15" t="s">
        <v>18</v>
      </c>
      <c r="E29" s="17">
        <v>1.4813700000000001</v>
      </c>
      <c r="F29" s="17">
        <v>0</v>
      </c>
      <c r="G29" s="17">
        <v>0</v>
      </c>
      <c r="H29" s="14" t="s">
        <v>135</v>
      </c>
      <c r="I29" s="17">
        <v>1.4835199999999999</v>
      </c>
      <c r="J29" s="18">
        <f t="shared" si="20"/>
        <v>2.1499999999998742E-3</v>
      </c>
      <c r="K29" s="19">
        <f t="shared" si="21"/>
        <v>214.99999999998744</v>
      </c>
      <c r="L29" s="16">
        <f t="shared" si="22"/>
        <v>21.499999999998746</v>
      </c>
      <c r="M29" s="16">
        <v>21.5</v>
      </c>
      <c r="N29" s="5" t="s">
        <v>20</v>
      </c>
      <c r="O29" s="6">
        <f>SUM(L27:L29)</f>
        <v>3.6999999999975977</v>
      </c>
      <c r="P29" s="6">
        <f>SUM(M27:M29)</f>
        <v>3.6999999999999993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workbookViewId="0">
      <pane ySplit="5" topLeftCell="A6" activePane="bottomLeft" state="frozen"/>
      <selection pane="bottomLeft" activeCell="L18" sqref="L18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 ht="14.25" thickBot="1">
      <c r="I2" t="s">
        <v>14</v>
      </c>
      <c r="J2" t="s">
        <v>15</v>
      </c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E3" s="20" t="s">
        <v>21</v>
      </c>
      <c r="I3" s="21">
        <f>'4月'!I3+P3</f>
        <v>391.19999999999163</v>
      </c>
      <c r="J3" s="21">
        <f>'4月'!J3+Q3</f>
        <v>409.95000000000005</v>
      </c>
      <c r="L3" s="23">
        <f>COUNT(E6:E1929)</f>
        <v>8</v>
      </c>
      <c r="M3" s="10">
        <f>L3-N3</f>
        <v>5</v>
      </c>
      <c r="N3" s="10">
        <f>COUNTIF(M6:M629,"&lt;0")</f>
        <v>3</v>
      </c>
      <c r="O3" s="11">
        <f>M3/L3</f>
        <v>0.625</v>
      </c>
      <c r="P3" s="22">
        <f>SUM(L6:L1929)</f>
        <v>53.499999999995225</v>
      </c>
      <c r="Q3" s="12">
        <f>SUM(M6:M1929)</f>
        <v>53.5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138</v>
      </c>
      <c r="B6" s="15" t="s">
        <v>23</v>
      </c>
      <c r="C6" s="16">
        <v>0.1</v>
      </c>
      <c r="D6" s="15" t="s">
        <v>18</v>
      </c>
      <c r="E6" s="17">
        <v>1.4379999999999999</v>
      </c>
      <c r="F6" s="17">
        <v>0</v>
      </c>
      <c r="G6" s="17">
        <v>0</v>
      </c>
      <c r="H6" s="14" t="s">
        <v>139</v>
      </c>
      <c r="I6" s="17">
        <v>1.4383300000000001</v>
      </c>
      <c r="J6" s="18">
        <f>E6-I6</f>
        <v>-3.300000000001635E-4</v>
      </c>
      <c r="K6" s="19">
        <f t="shared" ref="K6:K7" si="0">J6*100000</f>
        <v>-33.00000000001635</v>
      </c>
      <c r="L6" s="16">
        <f t="shared" ref="L6:L7" si="1">K6*C6</f>
        <v>-3.300000000001635</v>
      </c>
      <c r="M6" s="16">
        <v>-3.3</v>
      </c>
      <c r="N6" s="13">
        <v>20110509</v>
      </c>
    </row>
    <row r="7" spans="1:17">
      <c r="A7" s="25" t="s">
        <v>140</v>
      </c>
      <c r="B7" s="15" t="s">
        <v>23</v>
      </c>
      <c r="C7" s="16">
        <v>0.1</v>
      </c>
      <c r="D7" s="15" t="s">
        <v>18</v>
      </c>
      <c r="E7" s="17">
        <v>1.4394199999999999</v>
      </c>
      <c r="F7" s="17">
        <v>0</v>
      </c>
      <c r="G7" s="17">
        <v>0</v>
      </c>
      <c r="H7" s="14" t="s">
        <v>139</v>
      </c>
      <c r="I7" s="17">
        <v>1.43845</v>
      </c>
      <c r="J7" s="18">
        <f>E7-I7</f>
        <v>9.6999999999991537E-4</v>
      </c>
      <c r="K7" s="19">
        <f t="shared" si="0"/>
        <v>96.99999999999153</v>
      </c>
      <c r="L7" s="16">
        <f t="shared" si="1"/>
        <v>9.6999999999991537</v>
      </c>
      <c r="M7" s="16">
        <v>9.6999999999999993</v>
      </c>
      <c r="N7" s="5" t="s">
        <v>20</v>
      </c>
      <c r="O7" s="6">
        <f>SUM(L6:L7)</f>
        <v>6.3999999999975188</v>
      </c>
      <c r="P7" s="6">
        <f>SUM(M6:M7)</f>
        <v>6.3999999999999995</v>
      </c>
    </row>
    <row r="8" spans="1:17">
      <c r="A8" s="25" t="s">
        <v>141</v>
      </c>
      <c r="B8" s="15" t="s">
        <v>23</v>
      </c>
      <c r="C8" s="16">
        <v>0.1</v>
      </c>
      <c r="D8" s="15" t="s">
        <v>18</v>
      </c>
      <c r="E8" s="17">
        <v>1.4218999999999999</v>
      </c>
      <c r="F8" s="17">
        <v>0</v>
      </c>
      <c r="G8" s="17">
        <v>0</v>
      </c>
      <c r="H8" s="14" t="s">
        <v>142</v>
      </c>
      <c r="I8" s="17">
        <v>1.4211400000000001</v>
      </c>
      <c r="J8" s="18">
        <f t="shared" ref="J8:J10" si="2">E8-I8</f>
        <v>7.5999999999987189E-4</v>
      </c>
      <c r="K8" s="19">
        <f t="shared" ref="K8:K10" si="3">J8*100000</f>
        <v>75.999999999987182</v>
      </c>
      <c r="L8" s="16">
        <f t="shared" ref="L8:L10" si="4">K8*C8</f>
        <v>7.5999999999987189</v>
      </c>
      <c r="M8" s="16">
        <v>7.6</v>
      </c>
      <c r="N8" s="13">
        <v>20110512</v>
      </c>
    </row>
    <row r="9" spans="1:17">
      <c r="A9" s="25" t="s">
        <v>143</v>
      </c>
      <c r="B9" s="15" t="s">
        <v>23</v>
      </c>
      <c r="C9" s="16">
        <v>0.1</v>
      </c>
      <c r="D9" s="15" t="s">
        <v>18</v>
      </c>
      <c r="E9" s="17">
        <v>1.4209499999999999</v>
      </c>
      <c r="F9" s="17">
        <v>0</v>
      </c>
      <c r="G9" s="17">
        <v>0</v>
      </c>
      <c r="H9" s="14" t="s">
        <v>142</v>
      </c>
      <c r="I9" s="17">
        <v>1.4211</v>
      </c>
      <c r="J9" s="18">
        <f t="shared" si="2"/>
        <v>-1.500000000000945E-4</v>
      </c>
      <c r="K9" s="19">
        <f t="shared" si="3"/>
        <v>-15.00000000000945</v>
      </c>
      <c r="L9" s="16">
        <f t="shared" si="4"/>
        <v>-1.500000000000945</v>
      </c>
      <c r="M9" s="16">
        <v>-1.5</v>
      </c>
    </row>
    <row r="10" spans="1:17">
      <c r="A10" s="25" t="s">
        <v>144</v>
      </c>
      <c r="B10" s="15" t="s">
        <v>23</v>
      </c>
      <c r="C10" s="16">
        <v>0.1</v>
      </c>
      <c r="D10" s="15" t="s">
        <v>18</v>
      </c>
      <c r="E10" s="17">
        <v>1.42038</v>
      </c>
      <c r="F10" s="17">
        <v>0</v>
      </c>
      <c r="G10" s="17">
        <v>0</v>
      </c>
      <c r="H10" s="14" t="s">
        <v>145</v>
      </c>
      <c r="I10" s="17">
        <v>1.4198500000000001</v>
      </c>
      <c r="J10" s="18">
        <f t="shared" si="2"/>
        <v>5.2999999999991942E-4</v>
      </c>
      <c r="K10" s="19">
        <f t="shared" si="3"/>
        <v>52.999999999991942</v>
      </c>
      <c r="L10" s="16">
        <f t="shared" si="4"/>
        <v>5.2999999999991942</v>
      </c>
      <c r="M10" s="16">
        <v>5.3</v>
      </c>
      <c r="N10" s="5" t="s">
        <v>20</v>
      </c>
      <c r="O10" s="6">
        <f>SUM(L8:L10)</f>
        <v>11.399999999996968</v>
      </c>
      <c r="P10" s="6">
        <f>SUM(M8:M10)</f>
        <v>11.399999999999999</v>
      </c>
    </row>
    <row r="11" spans="1:17">
      <c r="A11" s="34" t="s">
        <v>146</v>
      </c>
      <c r="B11" s="35" t="s">
        <v>23</v>
      </c>
      <c r="C11" s="36">
        <v>0.1</v>
      </c>
      <c r="D11" s="35" t="s">
        <v>18</v>
      </c>
      <c r="E11" s="37">
        <v>1.41343</v>
      </c>
      <c r="F11" s="37">
        <v>0</v>
      </c>
      <c r="G11" s="37">
        <v>0</v>
      </c>
      <c r="H11" s="38" t="s">
        <v>147</v>
      </c>
      <c r="I11" s="37">
        <v>1.41042</v>
      </c>
      <c r="J11" s="18">
        <f t="shared" ref="J11" si="5">E11-I11</f>
        <v>3.0099999999999572E-3</v>
      </c>
      <c r="K11" s="19">
        <f t="shared" ref="K11" si="6">J11*100000</f>
        <v>300.99999999999574</v>
      </c>
      <c r="L11" s="16">
        <f t="shared" ref="L11" si="7">K11*C11</f>
        <v>30.099999999999575</v>
      </c>
      <c r="M11" s="36">
        <v>30.1</v>
      </c>
      <c r="N11" s="5">
        <v>20110523</v>
      </c>
      <c r="O11" s="6">
        <f>L11</f>
        <v>30.099999999999575</v>
      </c>
      <c r="P11" s="6">
        <f>M11</f>
        <v>30.1</v>
      </c>
    </row>
    <row r="12" spans="1:17">
      <c r="A12" s="25" t="s">
        <v>148</v>
      </c>
      <c r="B12" s="15" t="s">
        <v>19</v>
      </c>
      <c r="C12" s="16">
        <v>0.1</v>
      </c>
      <c r="D12" s="15" t="s">
        <v>18</v>
      </c>
      <c r="E12" s="17">
        <v>1.4293800000000001</v>
      </c>
      <c r="F12" s="17">
        <v>0</v>
      </c>
      <c r="G12" s="17">
        <v>0</v>
      </c>
      <c r="H12" s="14" t="s">
        <v>149</v>
      </c>
      <c r="I12" s="17">
        <v>1.4292100000000001</v>
      </c>
      <c r="J12" s="18">
        <f>I12-E12</f>
        <v>-1.7000000000000348E-4</v>
      </c>
      <c r="K12" s="19">
        <f t="shared" ref="K12:K13" si="8">J12*100000</f>
        <v>-17.000000000000348</v>
      </c>
      <c r="L12" s="16">
        <f t="shared" ref="L12:L13" si="9">K12*C12</f>
        <v>-1.7000000000000348</v>
      </c>
      <c r="M12" s="16">
        <v>-1.7</v>
      </c>
      <c r="N12" s="13">
        <v>20110530</v>
      </c>
    </row>
    <row r="13" spans="1:17">
      <c r="A13" s="25" t="s">
        <v>150</v>
      </c>
      <c r="B13" s="15" t="s">
        <v>19</v>
      </c>
      <c r="C13" s="16">
        <v>0.1</v>
      </c>
      <c r="D13" s="15" t="s">
        <v>18</v>
      </c>
      <c r="E13" s="17">
        <v>1.42848</v>
      </c>
      <c r="F13" s="17">
        <v>0</v>
      </c>
      <c r="G13" s="17">
        <v>0</v>
      </c>
      <c r="H13" s="14" t="s">
        <v>149</v>
      </c>
      <c r="I13" s="17">
        <v>1.4292100000000001</v>
      </c>
      <c r="J13" s="18">
        <f>I13-E13</f>
        <v>7.3000000000011944E-4</v>
      </c>
      <c r="K13" s="19">
        <f t="shared" si="8"/>
        <v>73.000000000011937</v>
      </c>
      <c r="L13" s="16">
        <f t="shared" si="9"/>
        <v>7.3000000000011944</v>
      </c>
      <c r="M13" s="16">
        <v>7.3</v>
      </c>
      <c r="N13" s="5" t="s">
        <v>20</v>
      </c>
      <c r="O13" s="6">
        <f>SUM(L12:L13)</f>
        <v>5.6000000000011596</v>
      </c>
      <c r="P13" s="6">
        <f>SUM(M12:M13)</f>
        <v>5.6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pane ySplit="5" topLeftCell="A21" activePane="bottomLeft" state="frozen"/>
      <selection pane="bottomLeft" activeCell="C35" sqref="C35"/>
    </sheetView>
  </sheetViews>
  <sheetFormatPr defaultRowHeight="13.5"/>
  <cols>
    <col min="1" max="1" width="8.375" customWidth="1"/>
    <col min="2" max="2" width="5.375" bestFit="1" customWidth="1"/>
    <col min="3" max="3" width="4.875" customWidth="1"/>
    <col min="4" max="4" width="9.125" hidden="1" customWidth="1"/>
    <col min="5" max="5" width="7.875" customWidth="1"/>
    <col min="6" max="7" width="7.875" hidden="1" customWidth="1"/>
    <col min="8" max="8" width="0" hidden="1" customWidth="1"/>
    <col min="9" max="9" width="7.875" bestFit="1" customWidth="1"/>
    <col min="10" max="10" width="8.875" bestFit="1" customWidth="1"/>
    <col min="11" max="11" width="6.75" customWidth="1"/>
    <col min="12" max="12" width="8.25" style="4" customWidth="1"/>
    <col min="13" max="13" width="8.125" customWidth="1"/>
    <col min="14" max="14" width="9.5" bestFit="1" customWidth="1"/>
    <col min="15" max="15" width="9.25" bestFit="1" customWidth="1"/>
    <col min="16" max="16" width="8.25" bestFit="1" customWidth="1"/>
  </cols>
  <sheetData>
    <row r="1" spans="1:17" ht="9" customHeight="1" thickBot="1"/>
    <row r="2" spans="1:17" ht="14.25" thickBot="1">
      <c r="I2" t="s">
        <v>14</v>
      </c>
      <c r="J2" t="s">
        <v>15</v>
      </c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</row>
    <row r="3" spans="1:17" ht="14.25" thickBot="1">
      <c r="E3" s="20" t="s">
        <v>21</v>
      </c>
      <c r="I3" s="21">
        <f>'5月'!I3+P3</f>
        <v>496.59999999999377</v>
      </c>
      <c r="J3" s="21">
        <f>'5月'!J3+Q3</f>
        <v>515.35</v>
      </c>
      <c r="L3" s="23">
        <f>COUNT(E6:E1921)</f>
        <v>28</v>
      </c>
      <c r="M3" s="10">
        <f>L3-N3</f>
        <v>16</v>
      </c>
      <c r="N3" s="10">
        <f>COUNTIF(M6:M621,"&lt;0")</f>
        <v>12</v>
      </c>
      <c r="O3" s="11">
        <f>M3/L3</f>
        <v>0.5714285714285714</v>
      </c>
      <c r="P3" s="22">
        <f>SUM(L6:L1921)</f>
        <v>105.40000000000214</v>
      </c>
      <c r="Q3" s="12">
        <f>SUM(M6:M1921)</f>
        <v>105.39999999999999</v>
      </c>
    </row>
    <row r="5" spans="1:17">
      <c r="A5" s="2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1" t="s">
        <v>4</v>
      </c>
      <c r="J5" s="1" t="s">
        <v>17</v>
      </c>
      <c r="K5" s="1" t="s">
        <v>9</v>
      </c>
      <c r="L5" s="3" t="s">
        <v>16</v>
      </c>
      <c r="M5" s="1" t="s">
        <v>8</v>
      </c>
    </row>
    <row r="6" spans="1:17">
      <c r="A6" s="25" t="s">
        <v>151</v>
      </c>
      <c r="B6" s="15" t="s">
        <v>19</v>
      </c>
      <c r="C6" s="16">
        <v>0.1</v>
      </c>
      <c r="D6" s="15" t="s">
        <v>18</v>
      </c>
      <c r="E6" s="17">
        <v>1.4414100000000001</v>
      </c>
      <c r="F6" s="17">
        <v>0</v>
      </c>
      <c r="G6" s="17">
        <v>0</v>
      </c>
      <c r="H6" s="14" t="s">
        <v>152</v>
      </c>
      <c r="I6" s="17">
        <v>1.4419200000000001</v>
      </c>
      <c r="J6" s="18">
        <f t="shared" ref="J6:J8" si="0">I6-E6</f>
        <v>5.1000000000001044E-4</v>
      </c>
      <c r="K6" s="19">
        <f t="shared" ref="K6:K8" si="1">J6*100000</f>
        <v>51.000000000001044</v>
      </c>
      <c r="L6" s="16">
        <f t="shared" ref="L6:L8" si="2">K6*C6</f>
        <v>5.1000000000001044</v>
      </c>
      <c r="M6" s="16">
        <v>5.0999999999999996</v>
      </c>
      <c r="N6" s="13">
        <v>20110601</v>
      </c>
    </row>
    <row r="7" spans="1:17">
      <c r="A7" s="25" t="s">
        <v>153</v>
      </c>
      <c r="B7" s="15" t="s">
        <v>19</v>
      </c>
      <c r="C7" s="16">
        <v>0.1</v>
      </c>
      <c r="D7" s="15" t="s">
        <v>18</v>
      </c>
      <c r="E7" s="17">
        <v>1.4413800000000001</v>
      </c>
      <c r="F7" s="17">
        <v>0</v>
      </c>
      <c r="G7" s="17">
        <v>0</v>
      </c>
      <c r="H7" s="14" t="s">
        <v>154</v>
      </c>
      <c r="I7" s="17">
        <v>1.44174</v>
      </c>
      <c r="J7" s="18">
        <f t="shared" si="0"/>
        <v>3.5999999999991594E-4</v>
      </c>
      <c r="K7" s="19">
        <f t="shared" si="1"/>
        <v>35.999999999991594</v>
      </c>
      <c r="L7" s="16">
        <f t="shared" si="2"/>
        <v>3.5999999999991594</v>
      </c>
      <c r="M7" s="16">
        <v>3.6</v>
      </c>
    </row>
    <row r="8" spans="1:17">
      <c r="A8" s="25" t="s">
        <v>155</v>
      </c>
      <c r="B8" s="15" t="s">
        <v>19</v>
      </c>
      <c r="C8" s="16">
        <v>0.1</v>
      </c>
      <c r="D8" s="15" t="s">
        <v>18</v>
      </c>
      <c r="E8" s="17">
        <v>1.4405399999999999</v>
      </c>
      <c r="F8" s="17">
        <v>0</v>
      </c>
      <c r="G8" s="17">
        <v>0</v>
      </c>
      <c r="H8" s="14" t="s">
        <v>154</v>
      </c>
      <c r="I8" s="17">
        <v>1.44171</v>
      </c>
      <c r="J8" s="18">
        <f t="shared" si="0"/>
        <v>1.1700000000001154E-3</v>
      </c>
      <c r="K8" s="19">
        <f t="shared" si="1"/>
        <v>117.00000000001154</v>
      </c>
      <c r="L8" s="16">
        <f t="shared" si="2"/>
        <v>11.700000000001154</v>
      </c>
      <c r="M8" s="16">
        <v>11.7</v>
      </c>
      <c r="N8" s="5" t="s">
        <v>20</v>
      </c>
      <c r="O8" s="6">
        <f>SUM(L6:L8)</f>
        <v>20.400000000000418</v>
      </c>
      <c r="P8" s="6">
        <f>SUM(M6:M8)</f>
        <v>20.399999999999999</v>
      </c>
    </row>
    <row r="9" spans="1:17">
      <c r="A9" s="34" t="s">
        <v>156</v>
      </c>
      <c r="B9" s="35" t="s">
        <v>23</v>
      </c>
      <c r="C9" s="36">
        <v>0.1</v>
      </c>
      <c r="D9" s="35" t="s">
        <v>18</v>
      </c>
      <c r="E9" s="37">
        <v>1.43404</v>
      </c>
      <c r="F9" s="37">
        <v>0</v>
      </c>
      <c r="G9" s="37">
        <v>0</v>
      </c>
      <c r="H9" s="38" t="s">
        <v>157</v>
      </c>
      <c r="I9" s="37">
        <v>1.4334800000000001</v>
      </c>
      <c r="J9" s="18">
        <f>E9-I9</f>
        <v>5.5999999999989392E-4</v>
      </c>
      <c r="K9" s="19">
        <f t="shared" ref="K9:K11" si="3">J9*100000</f>
        <v>55.999999999989392</v>
      </c>
      <c r="L9" s="16">
        <f t="shared" ref="L9:L11" si="4">K9*C9</f>
        <v>5.5999999999989392</v>
      </c>
      <c r="M9" s="36">
        <v>5.6</v>
      </c>
      <c r="N9" s="5">
        <v>20110602</v>
      </c>
      <c r="O9" s="6">
        <f>L9</f>
        <v>5.5999999999989392</v>
      </c>
      <c r="P9" s="6">
        <f>M9</f>
        <v>5.6</v>
      </c>
    </row>
    <row r="10" spans="1:17">
      <c r="A10" s="25" t="s">
        <v>158</v>
      </c>
      <c r="B10" s="15" t="s">
        <v>19</v>
      </c>
      <c r="C10" s="16">
        <v>0.1</v>
      </c>
      <c r="D10" s="15" t="s">
        <v>18</v>
      </c>
      <c r="E10" s="17">
        <v>1.46408</v>
      </c>
      <c r="F10" s="17">
        <v>0</v>
      </c>
      <c r="G10" s="17">
        <v>0</v>
      </c>
      <c r="H10" s="14" t="s">
        <v>159</v>
      </c>
      <c r="I10" s="17">
        <v>1.464</v>
      </c>
      <c r="J10" s="18">
        <f t="shared" ref="J10:J11" si="5">I10-E10</f>
        <v>-8.0000000000080007E-5</v>
      </c>
      <c r="K10" s="19">
        <f t="shared" si="3"/>
        <v>-8.0000000000080007</v>
      </c>
      <c r="L10" s="16">
        <f t="shared" si="4"/>
        <v>-0.80000000000080007</v>
      </c>
      <c r="M10" s="16">
        <v>-0.8</v>
      </c>
      <c r="N10" s="13">
        <v>20110606</v>
      </c>
    </row>
    <row r="11" spans="1:17">
      <c r="A11" s="25" t="s">
        <v>160</v>
      </c>
      <c r="B11" s="15" t="s">
        <v>19</v>
      </c>
      <c r="C11" s="16">
        <v>0.1</v>
      </c>
      <c r="D11" s="15" t="s">
        <v>18</v>
      </c>
      <c r="E11" s="17">
        <v>1.4634199999999999</v>
      </c>
      <c r="F11" s="17">
        <v>0</v>
      </c>
      <c r="G11" s="17">
        <v>0</v>
      </c>
      <c r="H11" s="14" t="s">
        <v>159</v>
      </c>
      <c r="I11" s="17">
        <v>1.464</v>
      </c>
      <c r="J11" s="18">
        <f t="shared" si="5"/>
        <v>5.8000000000002494E-4</v>
      </c>
      <c r="K11" s="19">
        <f t="shared" si="3"/>
        <v>58.000000000002494</v>
      </c>
      <c r="L11" s="16">
        <f t="shared" si="4"/>
        <v>5.8000000000002494</v>
      </c>
      <c r="M11" s="16">
        <v>5.8</v>
      </c>
      <c r="N11" s="5" t="s">
        <v>20</v>
      </c>
      <c r="O11" s="6">
        <f>SUM(L10:L11)</f>
        <v>4.9999999999994493</v>
      </c>
      <c r="P11" s="6">
        <f>SUM(M10:M11)</f>
        <v>5</v>
      </c>
    </row>
    <row r="12" spans="1:17">
      <c r="A12" s="25" t="s">
        <v>161</v>
      </c>
      <c r="B12" s="15" t="s">
        <v>19</v>
      </c>
      <c r="C12" s="16">
        <v>0.1</v>
      </c>
      <c r="D12" s="15" t="s">
        <v>18</v>
      </c>
      <c r="E12" s="17">
        <v>1.46882</v>
      </c>
      <c r="F12" s="17">
        <v>0</v>
      </c>
      <c r="G12" s="17">
        <v>0</v>
      </c>
      <c r="H12" s="14" t="s">
        <v>162</v>
      </c>
      <c r="I12" s="17">
        <v>1.46662</v>
      </c>
      <c r="J12" s="18">
        <f t="shared" ref="J12:J15" si="6">I12-E12</f>
        <v>-2.1999999999999797E-3</v>
      </c>
      <c r="K12" s="19">
        <f t="shared" ref="K12:K16" si="7">J12*100000</f>
        <v>-219.99999999999798</v>
      </c>
      <c r="L12" s="16">
        <f t="shared" ref="L12:L16" si="8">K12*C12</f>
        <v>-21.999999999999801</v>
      </c>
      <c r="M12" s="16">
        <v>-22</v>
      </c>
      <c r="N12" s="13">
        <v>20110608</v>
      </c>
    </row>
    <row r="13" spans="1:17">
      <c r="A13" s="25" t="s">
        <v>163</v>
      </c>
      <c r="B13" s="15" t="s">
        <v>19</v>
      </c>
      <c r="C13" s="16">
        <v>0.1</v>
      </c>
      <c r="D13" s="15" t="s">
        <v>18</v>
      </c>
      <c r="E13" s="17">
        <v>1.46844</v>
      </c>
      <c r="F13" s="17">
        <v>0</v>
      </c>
      <c r="G13" s="17">
        <v>0</v>
      </c>
      <c r="H13" s="14" t="s">
        <v>162</v>
      </c>
      <c r="I13" s="17">
        <v>1.46662</v>
      </c>
      <c r="J13" s="18">
        <f t="shared" si="6"/>
        <v>-1.8199999999999328E-3</v>
      </c>
      <c r="K13" s="19">
        <f t="shared" si="7"/>
        <v>-181.99999999999329</v>
      </c>
      <c r="L13" s="16">
        <f t="shared" si="8"/>
        <v>-18.199999999999331</v>
      </c>
      <c r="M13" s="16">
        <v>-18.2</v>
      </c>
    </row>
    <row r="14" spans="1:17">
      <c r="A14" s="25" t="s">
        <v>164</v>
      </c>
      <c r="B14" s="15" t="s">
        <v>19</v>
      </c>
      <c r="C14" s="16">
        <v>0.1</v>
      </c>
      <c r="D14" s="15" t="s">
        <v>18</v>
      </c>
      <c r="E14" s="17">
        <v>1.4672000000000001</v>
      </c>
      <c r="F14" s="17">
        <v>0</v>
      </c>
      <c r="G14" s="17">
        <v>0</v>
      </c>
      <c r="H14" s="14" t="s">
        <v>162</v>
      </c>
      <c r="I14" s="17">
        <v>1.46662</v>
      </c>
      <c r="J14" s="18">
        <f t="shared" si="6"/>
        <v>-5.8000000000002494E-4</v>
      </c>
      <c r="K14" s="19">
        <f t="shared" si="7"/>
        <v>-58.000000000002494</v>
      </c>
      <c r="L14" s="16">
        <f t="shared" si="8"/>
        <v>-5.8000000000002494</v>
      </c>
      <c r="M14" s="16">
        <v>-5.8</v>
      </c>
    </row>
    <row r="15" spans="1:17">
      <c r="A15" s="25" t="s">
        <v>165</v>
      </c>
      <c r="B15" s="15" t="s">
        <v>19</v>
      </c>
      <c r="C15" s="16">
        <v>0.3</v>
      </c>
      <c r="D15" s="15" t="s">
        <v>18</v>
      </c>
      <c r="E15" s="17">
        <v>1.46512</v>
      </c>
      <c r="F15" s="17">
        <v>0</v>
      </c>
      <c r="G15" s="17">
        <v>0</v>
      </c>
      <c r="H15" s="14" t="s">
        <v>162</v>
      </c>
      <c r="I15" s="17">
        <v>1.4667300000000001</v>
      </c>
      <c r="J15" s="18">
        <f t="shared" si="6"/>
        <v>1.6100000000001113E-3</v>
      </c>
      <c r="K15" s="19">
        <f t="shared" si="7"/>
        <v>161.00000000001114</v>
      </c>
      <c r="L15" s="16">
        <f t="shared" si="8"/>
        <v>48.300000000003344</v>
      </c>
      <c r="M15" s="16">
        <v>48.3</v>
      </c>
      <c r="N15" s="5" t="s">
        <v>20</v>
      </c>
      <c r="O15" s="6">
        <f>SUM(L12:L15)</f>
        <v>2.3000000000039549</v>
      </c>
      <c r="P15" s="6">
        <f>SUM(M12:M15)</f>
        <v>2.2999999999999972</v>
      </c>
    </row>
    <row r="16" spans="1:17">
      <c r="A16" s="25" t="s">
        <v>166</v>
      </c>
      <c r="B16" s="15" t="s">
        <v>23</v>
      </c>
      <c r="C16" s="16">
        <v>0.1</v>
      </c>
      <c r="D16" s="15" t="s">
        <v>18</v>
      </c>
      <c r="E16" s="17">
        <v>1.4579299999999999</v>
      </c>
      <c r="F16" s="17">
        <v>0</v>
      </c>
      <c r="G16" s="17">
        <v>0</v>
      </c>
      <c r="H16" s="14" t="s">
        <v>167</v>
      </c>
      <c r="I16" s="17">
        <v>1.4601500000000001</v>
      </c>
      <c r="J16" s="18">
        <f>E16-I16</f>
        <v>-2.2200000000001108E-3</v>
      </c>
      <c r="K16" s="19">
        <f t="shared" si="7"/>
        <v>-222.00000000001108</v>
      </c>
      <c r="L16" s="16">
        <f t="shared" si="8"/>
        <v>-22.200000000001111</v>
      </c>
      <c r="M16" s="16">
        <v>-22.2</v>
      </c>
      <c r="N16" s="13">
        <v>20110609</v>
      </c>
    </row>
    <row r="17" spans="1:16">
      <c r="A17" s="25" t="s">
        <v>168</v>
      </c>
      <c r="B17" s="15" t="s">
        <v>23</v>
      </c>
      <c r="C17" s="16">
        <v>0.1</v>
      </c>
      <c r="D17" s="15" t="s">
        <v>18</v>
      </c>
      <c r="E17" s="17">
        <v>1.4589000000000001</v>
      </c>
      <c r="F17" s="17">
        <v>0</v>
      </c>
      <c r="G17" s="17">
        <v>0</v>
      </c>
      <c r="H17" s="14" t="s">
        <v>167</v>
      </c>
      <c r="I17" s="17">
        <v>1.4601500000000001</v>
      </c>
      <c r="J17" s="18">
        <f t="shared" ref="J17:J19" si="9">E17-I17</f>
        <v>-1.2499999999999734E-3</v>
      </c>
      <c r="K17" s="19">
        <f t="shared" ref="K17:K19" si="10">J17*100000</f>
        <v>-124.99999999999733</v>
      </c>
      <c r="L17" s="16">
        <f t="shared" ref="L17:L19" si="11">K17*C17</f>
        <v>-12.499999999999734</v>
      </c>
      <c r="M17" s="16">
        <v>-12.5</v>
      </c>
    </row>
    <row r="18" spans="1:16">
      <c r="A18" s="25" t="s">
        <v>169</v>
      </c>
      <c r="B18" s="15" t="s">
        <v>23</v>
      </c>
      <c r="C18" s="16">
        <v>0.1</v>
      </c>
      <c r="D18" s="15" t="s">
        <v>18</v>
      </c>
      <c r="E18" s="17">
        <v>1.46041</v>
      </c>
      <c r="F18" s="17">
        <v>0</v>
      </c>
      <c r="G18" s="17">
        <v>0</v>
      </c>
      <c r="H18" s="14" t="s">
        <v>167</v>
      </c>
      <c r="I18" s="17">
        <v>1.46024</v>
      </c>
      <c r="J18" s="18">
        <f t="shared" si="9"/>
        <v>1.7000000000000348E-4</v>
      </c>
      <c r="K18" s="19">
        <f t="shared" si="10"/>
        <v>17.000000000000348</v>
      </c>
      <c r="L18" s="16">
        <f t="shared" si="11"/>
        <v>1.7000000000000348</v>
      </c>
      <c r="M18" s="16">
        <v>1.7</v>
      </c>
    </row>
    <row r="19" spans="1:16">
      <c r="A19" s="25" t="s">
        <v>170</v>
      </c>
      <c r="B19" s="15" t="s">
        <v>23</v>
      </c>
      <c r="C19" s="16">
        <v>0.3</v>
      </c>
      <c r="D19" s="15" t="s">
        <v>18</v>
      </c>
      <c r="E19" s="17">
        <v>1.4618100000000001</v>
      </c>
      <c r="F19" s="17">
        <v>0</v>
      </c>
      <c r="G19" s="17">
        <v>0</v>
      </c>
      <c r="H19" s="14" t="s">
        <v>167</v>
      </c>
      <c r="I19" s="17">
        <v>1.46035</v>
      </c>
      <c r="J19" s="18">
        <f t="shared" si="9"/>
        <v>1.4600000000000168E-3</v>
      </c>
      <c r="K19" s="19">
        <f t="shared" si="10"/>
        <v>146.00000000000168</v>
      </c>
      <c r="L19" s="16">
        <f t="shared" si="11"/>
        <v>43.800000000000502</v>
      </c>
      <c r="M19" s="16">
        <v>43.8</v>
      </c>
      <c r="N19" s="5" t="s">
        <v>20</v>
      </c>
      <c r="O19" s="6">
        <f>SUM(L16:L19)</f>
        <v>10.799999999999692</v>
      </c>
      <c r="P19" s="6">
        <f>SUM(M16:M19)</f>
        <v>10.799999999999997</v>
      </c>
    </row>
    <row r="20" spans="1:16">
      <c r="A20" s="25" t="s">
        <v>171</v>
      </c>
      <c r="B20" s="15" t="s">
        <v>23</v>
      </c>
      <c r="C20" s="16">
        <v>0.1</v>
      </c>
      <c r="D20" s="15" t="s">
        <v>18</v>
      </c>
      <c r="E20" s="17">
        <v>1.4337899999999999</v>
      </c>
      <c r="F20" s="17">
        <v>0</v>
      </c>
      <c r="G20" s="17">
        <v>0</v>
      </c>
      <c r="H20" s="14" t="s">
        <v>172</v>
      </c>
      <c r="I20" s="17">
        <v>1.43401</v>
      </c>
      <c r="J20" s="18">
        <f t="shared" ref="J20:J23" si="12">E20-I20</f>
        <v>-2.20000000000109E-4</v>
      </c>
      <c r="K20" s="19">
        <f t="shared" ref="K20:K23" si="13">J20*100000</f>
        <v>-22.0000000000109</v>
      </c>
      <c r="L20" s="16">
        <f t="shared" ref="L20:L23" si="14">K20*C20</f>
        <v>-2.20000000000109</v>
      </c>
      <c r="M20" s="16">
        <v>-2.2000000000000002</v>
      </c>
      <c r="N20" s="13">
        <v>20110613</v>
      </c>
    </row>
    <row r="21" spans="1:16">
      <c r="A21" s="25" t="s">
        <v>173</v>
      </c>
      <c r="B21" s="15" t="s">
        <v>23</v>
      </c>
      <c r="C21" s="16">
        <v>0.1</v>
      </c>
      <c r="D21" s="15" t="s">
        <v>18</v>
      </c>
      <c r="E21" s="17">
        <v>1.43485</v>
      </c>
      <c r="F21" s="17">
        <v>0</v>
      </c>
      <c r="G21" s="17">
        <v>0</v>
      </c>
      <c r="H21" s="14" t="s">
        <v>172</v>
      </c>
      <c r="I21" s="17">
        <v>1.43404</v>
      </c>
      <c r="J21" s="18">
        <f t="shared" si="12"/>
        <v>8.099999999999774E-4</v>
      </c>
      <c r="K21" s="19">
        <f t="shared" si="13"/>
        <v>80.99999999999774</v>
      </c>
      <c r="L21" s="16">
        <f t="shared" si="14"/>
        <v>8.099999999999774</v>
      </c>
      <c r="M21" s="16">
        <v>8.1</v>
      </c>
    </row>
    <row r="22" spans="1:16">
      <c r="A22" s="25" t="s">
        <v>174</v>
      </c>
      <c r="B22" s="15" t="s">
        <v>23</v>
      </c>
      <c r="C22" s="16">
        <v>0.1</v>
      </c>
      <c r="D22" s="15" t="s">
        <v>18</v>
      </c>
      <c r="E22" s="17">
        <v>1.4336500000000001</v>
      </c>
      <c r="F22" s="17">
        <v>0</v>
      </c>
      <c r="G22" s="17">
        <v>0</v>
      </c>
      <c r="H22" s="14" t="s">
        <v>175</v>
      </c>
      <c r="I22" s="17">
        <v>1.43418</v>
      </c>
      <c r="J22" s="18">
        <f t="shared" si="12"/>
        <v>-5.2999999999991942E-4</v>
      </c>
      <c r="K22" s="19">
        <f t="shared" si="13"/>
        <v>-52.999999999991942</v>
      </c>
      <c r="L22" s="16">
        <f t="shared" si="14"/>
        <v>-5.2999999999991942</v>
      </c>
      <c r="M22" s="16">
        <v>-5.3</v>
      </c>
    </row>
    <row r="23" spans="1:16">
      <c r="A23" s="25" t="s">
        <v>176</v>
      </c>
      <c r="B23" s="15" t="s">
        <v>23</v>
      </c>
      <c r="C23" s="16">
        <v>0.1</v>
      </c>
      <c r="D23" s="15" t="s">
        <v>18</v>
      </c>
      <c r="E23" s="17">
        <v>1.4353100000000001</v>
      </c>
      <c r="F23" s="17">
        <v>0</v>
      </c>
      <c r="G23" s="17">
        <v>0</v>
      </c>
      <c r="H23" s="14" t="s">
        <v>175</v>
      </c>
      <c r="I23" s="17">
        <v>1.4342299999999999</v>
      </c>
      <c r="J23" s="18">
        <f t="shared" si="12"/>
        <v>1.0800000000001919E-3</v>
      </c>
      <c r="K23" s="19">
        <f t="shared" si="13"/>
        <v>108.00000000001918</v>
      </c>
      <c r="L23" s="16">
        <f t="shared" si="14"/>
        <v>10.800000000001919</v>
      </c>
      <c r="M23" s="16">
        <v>10.8</v>
      </c>
      <c r="N23" s="5" t="s">
        <v>20</v>
      </c>
      <c r="O23" s="6">
        <f>SUM(L20:L23)</f>
        <v>11.400000000001409</v>
      </c>
      <c r="P23" s="6">
        <f>SUM(M20:M23)</f>
        <v>11.4</v>
      </c>
    </row>
    <row r="24" spans="1:16">
      <c r="A24" s="25" t="s">
        <v>177</v>
      </c>
      <c r="B24" s="15" t="s">
        <v>23</v>
      </c>
      <c r="C24" s="16">
        <v>0.1</v>
      </c>
      <c r="D24" s="15" t="s">
        <v>18</v>
      </c>
      <c r="E24" s="17">
        <v>1.4174800000000001</v>
      </c>
      <c r="F24" s="17">
        <v>0</v>
      </c>
      <c r="G24" s="17">
        <v>0</v>
      </c>
      <c r="H24" s="14" t="s">
        <v>178</v>
      </c>
      <c r="I24" s="17">
        <v>1.4180699999999999</v>
      </c>
      <c r="J24" s="18">
        <f t="shared" ref="J24:J25" si="15">E24-I24</f>
        <v>-5.8999999999986841E-4</v>
      </c>
      <c r="K24" s="19">
        <f t="shared" ref="K24:K25" si="16">J24*100000</f>
        <v>-58.999999999986841</v>
      </c>
      <c r="L24" s="16">
        <f t="shared" ref="L24:L25" si="17">K24*C24</f>
        <v>-5.8999999999986841</v>
      </c>
      <c r="M24" s="16">
        <v>-5.9</v>
      </c>
      <c r="N24" s="13">
        <v>20110616</v>
      </c>
    </row>
    <row r="25" spans="1:16">
      <c r="A25" s="25" t="s">
        <v>179</v>
      </c>
      <c r="B25" s="15" t="s">
        <v>23</v>
      </c>
      <c r="C25" s="16">
        <v>0.1</v>
      </c>
      <c r="D25" s="15" t="s">
        <v>18</v>
      </c>
      <c r="E25" s="17">
        <v>1.4194599999999999</v>
      </c>
      <c r="F25" s="17">
        <v>0</v>
      </c>
      <c r="G25" s="17">
        <v>0</v>
      </c>
      <c r="H25" s="14" t="s">
        <v>178</v>
      </c>
      <c r="I25" s="17">
        <v>1.4181999999999999</v>
      </c>
      <c r="J25" s="18">
        <f t="shared" si="15"/>
        <v>1.2600000000000389E-3</v>
      </c>
      <c r="K25" s="19">
        <f t="shared" si="16"/>
        <v>126.00000000000389</v>
      </c>
      <c r="L25" s="16">
        <f t="shared" si="17"/>
        <v>12.60000000000039</v>
      </c>
      <c r="M25" s="16">
        <v>12.6</v>
      </c>
      <c r="N25" s="5" t="s">
        <v>20</v>
      </c>
      <c r="O25" s="6">
        <f>SUM(L24:L25)</f>
        <v>6.7000000000017064</v>
      </c>
      <c r="P25" s="6">
        <f>SUM(M24:M25)</f>
        <v>6.6999999999999993</v>
      </c>
    </row>
    <row r="26" spans="1:16">
      <c r="A26" s="25" t="s">
        <v>180</v>
      </c>
      <c r="B26" s="15" t="s">
        <v>19</v>
      </c>
      <c r="C26" s="16">
        <v>0.1</v>
      </c>
      <c r="D26" s="15" t="s">
        <v>18</v>
      </c>
      <c r="E26" s="17">
        <v>1.4303300000000001</v>
      </c>
      <c r="F26" s="17">
        <v>0</v>
      </c>
      <c r="G26" s="17">
        <v>0</v>
      </c>
      <c r="H26" s="14" t="s">
        <v>181</v>
      </c>
      <c r="I26" s="17">
        <v>1.4299599999999999</v>
      </c>
      <c r="J26" s="18">
        <f>I26-E26</f>
        <v>-3.700000000002035E-4</v>
      </c>
      <c r="K26" s="19">
        <f t="shared" ref="K26:K27" si="18">J26*100000</f>
        <v>-37.00000000002035</v>
      </c>
      <c r="L26" s="16">
        <f t="shared" ref="L26:L27" si="19">K26*C26</f>
        <v>-3.700000000002035</v>
      </c>
      <c r="M26" s="16">
        <v>-3.7</v>
      </c>
      <c r="N26" s="13">
        <v>20110617</v>
      </c>
    </row>
    <row r="27" spans="1:16">
      <c r="A27" s="25" t="s">
        <v>180</v>
      </c>
      <c r="B27" s="15" t="s">
        <v>19</v>
      </c>
      <c r="C27" s="16">
        <v>0.1</v>
      </c>
      <c r="D27" s="15" t="s">
        <v>18</v>
      </c>
      <c r="E27" s="17">
        <v>1.42885</v>
      </c>
      <c r="F27" s="17">
        <v>0</v>
      </c>
      <c r="G27" s="17">
        <v>0</v>
      </c>
      <c r="H27" s="14" t="s">
        <v>181</v>
      </c>
      <c r="I27" s="17">
        <v>1.4298500000000001</v>
      </c>
      <c r="J27" s="18">
        <f>I27-E27</f>
        <v>1.0000000000001119E-3</v>
      </c>
      <c r="K27" s="19">
        <f t="shared" si="18"/>
        <v>100.0000000000112</v>
      </c>
      <c r="L27" s="16">
        <f t="shared" si="19"/>
        <v>10.000000000001121</v>
      </c>
      <c r="M27" s="16">
        <v>10</v>
      </c>
      <c r="N27" s="5" t="s">
        <v>20</v>
      </c>
      <c r="O27" s="6">
        <f>SUM(L26:L27)</f>
        <v>6.2999999999990859</v>
      </c>
      <c r="P27" s="6">
        <f>SUM(M26:M27)</f>
        <v>6.3</v>
      </c>
    </row>
    <row r="28" spans="1:16">
      <c r="A28" s="25" t="s">
        <v>182</v>
      </c>
      <c r="B28" s="15" t="s">
        <v>19</v>
      </c>
      <c r="C28" s="16">
        <v>0.1</v>
      </c>
      <c r="D28" s="15" t="s">
        <v>18</v>
      </c>
      <c r="E28" s="17">
        <v>1.42893</v>
      </c>
      <c r="F28" s="17">
        <v>0</v>
      </c>
      <c r="G28" s="17">
        <v>0</v>
      </c>
      <c r="H28" s="14" t="s">
        <v>183</v>
      </c>
      <c r="I28" s="17">
        <v>1.42824</v>
      </c>
      <c r="J28" s="18">
        <f t="shared" ref="J28:J30" si="20">I28-E28</f>
        <v>-6.9000000000007944E-4</v>
      </c>
      <c r="K28" s="19">
        <f t="shared" ref="K28:K31" si="21">J28*100000</f>
        <v>-69.000000000007944</v>
      </c>
      <c r="L28" s="16">
        <f t="shared" ref="L28:L31" si="22">K28*C28</f>
        <v>-6.9000000000007944</v>
      </c>
      <c r="M28" s="16">
        <v>-6.9</v>
      </c>
      <c r="N28" s="13">
        <v>20110620</v>
      </c>
    </row>
    <row r="29" spans="1:16">
      <c r="A29" s="25" t="s">
        <v>184</v>
      </c>
      <c r="B29" s="15" t="s">
        <v>19</v>
      </c>
      <c r="C29" s="16">
        <v>0.1</v>
      </c>
      <c r="D29" s="15" t="s">
        <v>18</v>
      </c>
      <c r="E29" s="17">
        <v>1.4286700000000001</v>
      </c>
      <c r="F29" s="17">
        <v>0</v>
      </c>
      <c r="G29" s="17">
        <v>0</v>
      </c>
      <c r="H29" s="14" t="s">
        <v>183</v>
      </c>
      <c r="I29" s="17">
        <v>1.42824</v>
      </c>
      <c r="J29" s="18">
        <f t="shared" si="20"/>
        <v>-4.3000000000015248E-4</v>
      </c>
      <c r="K29" s="19">
        <f t="shared" si="21"/>
        <v>-43.000000000015248</v>
      </c>
      <c r="L29" s="16">
        <f t="shared" si="22"/>
        <v>-4.3000000000015248</v>
      </c>
      <c r="M29" s="16">
        <v>-4.3</v>
      </c>
    </row>
    <row r="30" spans="1:16">
      <c r="A30" s="25" t="s">
        <v>185</v>
      </c>
      <c r="B30" s="15" t="s">
        <v>19</v>
      </c>
      <c r="C30" s="16">
        <v>0.1</v>
      </c>
      <c r="D30" s="15" t="s">
        <v>18</v>
      </c>
      <c r="E30" s="17">
        <v>1.4267000000000001</v>
      </c>
      <c r="F30" s="17">
        <v>0</v>
      </c>
      <c r="G30" s="17">
        <v>0</v>
      </c>
      <c r="H30" s="14" t="s">
        <v>183</v>
      </c>
      <c r="I30" s="17">
        <v>1.4282699999999999</v>
      </c>
      <c r="J30" s="18">
        <f t="shared" si="20"/>
        <v>1.5699999999998493E-3</v>
      </c>
      <c r="K30" s="19">
        <f t="shared" si="21"/>
        <v>156.99999999998494</v>
      </c>
      <c r="L30" s="16">
        <f t="shared" si="22"/>
        <v>15.699999999998495</v>
      </c>
      <c r="M30" s="16">
        <v>15.7</v>
      </c>
      <c r="N30" s="5" t="s">
        <v>20</v>
      </c>
      <c r="O30" s="6">
        <f>SUM(L28:L30)</f>
        <v>4.4999999999961755</v>
      </c>
      <c r="P30" s="6">
        <f>SUM(M28:M30)</f>
        <v>4.5</v>
      </c>
    </row>
    <row r="31" spans="1:16">
      <c r="A31" s="25" t="s">
        <v>186</v>
      </c>
      <c r="B31" s="15" t="s">
        <v>23</v>
      </c>
      <c r="C31" s="16">
        <v>0.1</v>
      </c>
      <c r="D31" s="15" t="s">
        <v>18</v>
      </c>
      <c r="E31" s="17">
        <v>1.41764</v>
      </c>
      <c r="F31" s="17">
        <v>0</v>
      </c>
      <c r="G31" s="17">
        <v>0</v>
      </c>
      <c r="H31" s="14" t="s">
        <v>187</v>
      </c>
      <c r="I31" s="17">
        <v>1.4160600000000001</v>
      </c>
      <c r="J31" s="18">
        <f t="shared" ref="J31" si="23">E31-I31</f>
        <v>1.5799999999999148E-3</v>
      </c>
      <c r="K31" s="19">
        <f t="shared" si="21"/>
        <v>157.99999999999147</v>
      </c>
      <c r="L31" s="16">
        <f t="shared" si="22"/>
        <v>15.799999999999148</v>
      </c>
      <c r="M31" s="16">
        <v>15.8</v>
      </c>
      <c r="N31" s="13">
        <v>20110627</v>
      </c>
    </row>
    <row r="32" spans="1:16">
      <c r="A32" s="25" t="s">
        <v>188</v>
      </c>
      <c r="B32" s="15" t="s">
        <v>23</v>
      </c>
      <c r="C32" s="16">
        <v>0.1</v>
      </c>
      <c r="D32" s="15" t="s">
        <v>18</v>
      </c>
      <c r="E32" s="17">
        <v>1.41811</v>
      </c>
      <c r="F32" s="17">
        <v>0</v>
      </c>
      <c r="G32" s="17">
        <v>0</v>
      </c>
      <c r="H32" s="14" t="s">
        <v>189</v>
      </c>
      <c r="I32" s="17">
        <v>1.4176299999999999</v>
      </c>
      <c r="J32" s="18">
        <f t="shared" ref="J32:J33" si="24">E32-I32</f>
        <v>4.8000000000003595E-4</v>
      </c>
      <c r="K32" s="19">
        <f t="shared" ref="K32:K33" si="25">J32*100000</f>
        <v>48.000000000003595</v>
      </c>
      <c r="L32" s="16">
        <f t="shared" ref="L32:L33" si="26">K32*C32</f>
        <v>4.8000000000003595</v>
      </c>
      <c r="M32" s="16">
        <v>4.8</v>
      </c>
    </row>
    <row r="33" spans="1:16">
      <c r="A33" s="25" t="s">
        <v>190</v>
      </c>
      <c r="B33" s="15" t="s">
        <v>23</v>
      </c>
      <c r="C33" s="16">
        <v>0.1</v>
      </c>
      <c r="D33" s="15" t="s">
        <v>18</v>
      </c>
      <c r="E33" s="17">
        <v>1.4187700000000001</v>
      </c>
      <c r="F33" s="17">
        <v>0</v>
      </c>
      <c r="G33" s="17">
        <v>0</v>
      </c>
      <c r="H33" s="14" t="s">
        <v>189</v>
      </c>
      <c r="I33" s="17">
        <v>1.4175899999999999</v>
      </c>
      <c r="J33" s="18">
        <f t="shared" si="24"/>
        <v>1.1800000000001809E-3</v>
      </c>
      <c r="K33" s="19">
        <f t="shared" si="25"/>
        <v>118.00000000001809</v>
      </c>
      <c r="L33" s="16">
        <f t="shared" si="26"/>
        <v>11.800000000001809</v>
      </c>
      <c r="M33" s="16">
        <v>11.8</v>
      </c>
      <c r="N33" s="5" t="s">
        <v>20</v>
      </c>
      <c r="O33" s="6">
        <f>SUM(L31:L33)</f>
        <v>32.400000000001313</v>
      </c>
      <c r="P33" s="6">
        <f>SUM(M31:M33)</f>
        <v>32.400000000000006</v>
      </c>
    </row>
    <row r="34" spans="1:16">
      <c r="C34" s="6">
        <f>SUM(C6:C33)</f>
        <v>3.2000000000000015</v>
      </c>
      <c r="N34" s="13">
        <v>20110613</v>
      </c>
    </row>
  </sheetData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4"/>
  <sheetViews>
    <sheetView showGridLines="0" topLeftCell="K1" workbookViewId="0">
      <pane ySplit="7" topLeftCell="A20" activePane="bottomLeft" state="frozen"/>
      <selection pane="bottomLeft" activeCell="R3" sqref="R3"/>
    </sheetView>
  </sheetViews>
  <sheetFormatPr defaultRowHeight="13.5"/>
  <cols>
    <col min="1" max="1" width="15.875" bestFit="1" customWidth="1"/>
    <col min="2" max="2" width="5.375" bestFit="1" customWidth="1"/>
    <col min="3" max="3" width="5.625" customWidth="1"/>
    <col min="4" max="4" width="9.25" hidden="1" customWidth="1"/>
    <col min="5" max="5" width="7.875" customWidth="1"/>
    <col min="6" max="7" width="7.875" hidden="1" customWidth="1"/>
    <col min="8" max="8" width="0" hidden="1" customWidth="1"/>
    <col min="9" max="9" width="8.375" customWidth="1"/>
    <col min="10" max="10" width="10.25" style="39" bestFit="1" customWidth="1"/>
    <col min="11" max="11" width="7.625" customWidth="1"/>
    <col min="12" max="12" width="8.875" style="4" customWidth="1"/>
    <col min="13" max="13" width="8.125" customWidth="1"/>
    <col min="14" max="14" width="9.5" bestFit="1" customWidth="1"/>
    <col min="15" max="15" width="9.25" bestFit="1" customWidth="1"/>
    <col min="16" max="16" width="10.625" customWidth="1"/>
    <col min="17" max="17" width="11.5" customWidth="1"/>
    <col min="18" max="18" width="8.875" customWidth="1"/>
    <col min="19" max="19" width="8.75" customWidth="1"/>
  </cols>
  <sheetData>
    <row r="1" spans="1:19" ht="14.25" customHeight="1" thickBot="1">
      <c r="R1" s="85" t="s">
        <v>227</v>
      </c>
      <c r="S1" s="86"/>
    </row>
    <row r="2" spans="1:19" ht="14.25" customHeight="1" thickTop="1">
      <c r="E2" s="87" t="s">
        <v>216</v>
      </c>
      <c r="F2" s="87"/>
      <c r="G2" s="87"/>
      <c r="H2" s="87"/>
      <c r="I2" s="87"/>
      <c r="J2" s="87"/>
      <c r="K2" s="63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55" t="s">
        <v>228</v>
      </c>
      <c r="S2" s="56" t="s">
        <v>229</v>
      </c>
    </row>
    <row r="3" spans="1:19" ht="14.25" customHeight="1" thickBot="1">
      <c r="E3" s="87"/>
      <c r="F3" s="87"/>
      <c r="G3" s="87"/>
      <c r="H3" s="87"/>
      <c r="I3" s="87"/>
      <c r="J3" s="87"/>
      <c r="K3" s="63"/>
      <c r="L3" s="23">
        <f>COUNT(E8:E1694)</f>
        <v>18</v>
      </c>
      <c r="M3" s="10">
        <f>L3-N3</f>
        <v>16</v>
      </c>
      <c r="N3" s="10">
        <f>COUNTIF(M8:M394,"&lt;0")</f>
        <v>2</v>
      </c>
      <c r="O3" s="11">
        <f>M3/L3</f>
        <v>0.88888888888888884</v>
      </c>
      <c r="P3" s="22">
        <f>SUM(L8:L1694)</f>
        <v>222.80000000000371</v>
      </c>
      <c r="Q3" s="12">
        <f>SUM(M8:M1694)</f>
        <v>274.15000000000003</v>
      </c>
      <c r="R3" s="53">
        <f>S3</f>
        <v>8.6900000000000013</v>
      </c>
      <c r="S3" s="54">
        <f>SUM(Q8:Q200)</f>
        <v>8.6900000000000013</v>
      </c>
    </row>
    <row r="4" spans="1:19" ht="14.25" thickBot="1">
      <c r="P4" s="83"/>
      <c r="Q4" s="83"/>
      <c r="R4" s="84"/>
      <c r="S4" s="84"/>
    </row>
    <row r="5" spans="1:19" ht="14.25" thickBot="1">
      <c r="O5" s="41" t="s">
        <v>21</v>
      </c>
      <c r="P5" s="44" t="s">
        <v>14</v>
      </c>
      <c r="Q5" s="42" t="s">
        <v>15</v>
      </c>
      <c r="R5" s="47"/>
      <c r="S5" s="47"/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P6" s="43">
        <f>P3</f>
        <v>222.80000000000371</v>
      </c>
      <c r="Q6" s="71">
        <f>Q3</f>
        <v>274.15000000000003</v>
      </c>
      <c r="R6" s="48"/>
      <c r="S6" s="48"/>
    </row>
    <row r="7" spans="1:19" s="49" customFormat="1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60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191</v>
      </c>
      <c r="B8" s="15" t="s">
        <v>19</v>
      </c>
      <c r="C8" s="16">
        <v>0.1</v>
      </c>
      <c r="D8" s="15" t="s">
        <v>192</v>
      </c>
      <c r="E8" s="24">
        <v>83.951999999999998</v>
      </c>
      <c r="F8" s="24">
        <v>0</v>
      </c>
      <c r="G8" s="24">
        <v>0</v>
      </c>
      <c r="H8" s="14" t="s">
        <v>193</v>
      </c>
      <c r="I8" s="24">
        <v>84.052000000000007</v>
      </c>
      <c r="J8" s="45">
        <f t="shared" ref="J8" si="0">IF(B8="buy",I8-E8,E8-I8)</f>
        <v>0.10000000000000853</v>
      </c>
      <c r="K8" s="46">
        <f t="shared" ref="K8" si="1">IF(OR(D8="usdjpy",D8="gbpjpy",D8="audjpy",D8="eurjpy"),J8*1000,J8*100000)</f>
        <v>100.00000000000853</v>
      </c>
      <c r="L8" s="16">
        <f t="shared" ref="L8" si="2">K8*C8</f>
        <v>10.000000000000853</v>
      </c>
      <c r="M8" s="16">
        <v>12.28</v>
      </c>
      <c r="N8" s="5">
        <v>20120409</v>
      </c>
      <c r="O8" s="6">
        <f>SUM(L8)</f>
        <v>10.000000000000853</v>
      </c>
      <c r="P8" s="6">
        <f>SUM(M8)</f>
        <v>12.28</v>
      </c>
    </row>
    <row r="9" spans="1:19">
      <c r="A9" s="14" t="s">
        <v>194</v>
      </c>
      <c r="B9" s="15" t="s">
        <v>19</v>
      </c>
      <c r="C9" s="16">
        <v>0.1</v>
      </c>
      <c r="D9" s="15" t="s">
        <v>192</v>
      </c>
      <c r="E9" s="24">
        <v>83.980999999999995</v>
      </c>
      <c r="F9" s="24">
        <v>0</v>
      </c>
      <c r="G9" s="24">
        <v>0</v>
      </c>
      <c r="H9" s="14" t="s">
        <v>195</v>
      </c>
      <c r="I9" s="24">
        <v>83.680999999999997</v>
      </c>
      <c r="J9" s="45">
        <f t="shared" ref="J9:J10" si="3">IF(B9="buy",I9-E9,E9-I9)</f>
        <v>-0.29999999999999716</v>
      </c>
      <c r="K9" s="46">
        <f t="shared" ref="K9:K10" si="4">IF(OR(D9="usdjpy",D9="gbpjpy",D9="audjpy",D9="eurjpy"),J9*1000,J9*100000)</f>
        <v>-299.99999999999716</v>
      </c>
      <c r="L9" s="16">
        <f t="shared" ref="L9:L10" si="5">K9*C9</f>
        <v>-29.999999999999716</v>
      </c>
      <c r="M9" s="16">
        <v>-36.99</v>
      </c>
      <c r="N9">
        <v>20120411</v>
      </c>
      <c r="Q9">
        <v>1.1200000000000001</v>
      </c>
    </row>
    <row r="10" spans="1:19">
      <c r="A10" s="14" t="s">
        <v>196</v>
      </c>
      <c r="B10" s="15" t="s">
        <v>19</v>
      </c>
      <c r="C10" s="16">
        <v>0.1</v>
      </c>
      <c r="D10" s="15" t="s">
        <v>192</v>
      </c>
      <c r="E10" s="24">
        <v>82.974999999999994</v>
      </c>
      <c r="F10" s="24">
        <v>0</v>
      </c>
      <c r="G10" s="24">
        <v>0</v>
      </c>
      <c r="H10" s="14" t="s">
        <v>195</v>
      </c>
      <c r="I10" s="24">
        <v>83.680999999999997</v>
      </c>
      <c r="J10" s="45">
        <f t="shared" si="3"/>
        <v>0.70600000000000307</v>
      </c>
      <c r="K10" s="46">
        <f t="shared" si="4"/>
        <v>706.00000000000307</v>
      </c>
      <c r="L10" s="16">
        <f t="shared" si="5"/>
        <v>70.600000000000307</v>
      </c>
      <c r="M10" s="16">
        <v>87.05</v>
      </c>
      <c r="N10" s="5" t="s">
        <v>197</v>
      </c>
      <c r="O10" s="6">
        <f>SUM(L9:L10)</f>
        <v>40.600000000000591</v>
      </c>
      <c r="P10" s="6">
        <f>SUM(M9:M10)</f>
        <v>50.059999999999995</v>
      </c>
      <c r="Q10">
        <v>1.1200000000000001</v>
      </c>
    </row>
    <row r="11" spans="1:19">
      <c r="A11" s="14" t="s">
        <v>198</v>
      </c>
      <c r="B11" s="15" t="s">
        <v>19</v>
      </c>
      <c r="C11" s="16">
        <v>0.1</v>
      </c>
      <c r="D11" s="15" t="s">
        <v>192</v>
      </c>
      <c r="E11" s="24">
        <v>83.91</v>
      </c>
      <c r="F11" s="24">
        <v>0</v>
      </c>
      <c r="G11" s="24">
        <v>0</v>
      </c>
      <c r="H11" s="14" t="s">
        <v>199</v>
      </c>
      <c r="I11" s="24">
        <v>84.01</v>
      </c>
      <c r="J11" s="45">
        <f t="shared" ref="J11:J12" si="6">IF(B11="buy",I11-E11,E11-I11)</f>
        <v>0.10000000000000853</v>
      </c>
      <c r="K11" s="46">
        <f t="shared" ref="K11:K12" si="7">IF(OR(D11="usdjpy",D11="gbpjpy",D11="audjpy",D11="eurjpy"),J11*1000,J11*100000)</f>
        <v>100.00000000000853</v>
      </c>
      <c r="L11" s="16">
        <f t="shared" ref="L11:L12" si="8">K11*C11</f>
        <v>10.000000000000853</v>
      </c>
      <c r="M11" s="16">
        <v>12.35</v>
      </c>
      <c r="N11">
        <v>20120413</v>
      </c>
    </row>
    <row r="12" spans="1:19">
      <c r="A12" s="14" t="s">
        <v>200</v>
      </c>
      <c r="B12" s="15" t="s">
        <v>19</v>
      </c>
      <c r="C12" s="16">
        <v>0.1</v>
      </c>
      <c r="D12" s="15" t="s">
        <v>192</v>
      </c>
      <c r="E12" s="24">
        <v>84.353999999999999</v>
      </c>
      <c r="F12" s="24">
        <v>0</v>
      </c>
      <c r="G12" s="24">
        <v>0</v>
      </c>
      <c r="H12" s="14" t="s">
        <v>201</v>
      </c>
      <c r="I12" s="24">
        <v>84.459000000000003</v>
      </c>
      <c r="J12" s="45">
        <f t="shared" si="6"/>
        <v>0.10500000000000398</v>
      </c>
      <c r="K12" s="46">
        <f t="shared" si="7"/>
        <v>105.00000000000398</v>
      </c>
      <c r="L12" s="16">
        <f t="shared" si="8"/>
        <v>10.500000000000398</v>
      </c>
      <c r="M12" s="16">
        <v>12.96</v>
      </c>
      <c r="N12" s="5" t="s">
        <v>20</v>
      </c>
      <c r="O12" s="6">
        <f>SUM(L11:L12)</f>
        <v>20.500000000001251</v>
      </c>
      <c r="P12" s="6">
        <f>SUM(M11:M12)</f>
        <v>25.310000000000002</v>
      </c>
    </row>
    <row r="13" spans="1:19">
      <c r="A13" s="14" t="s">
        <v>202</v>
      </c>
      <c r="B13" s="15" t="s">
        <v>19</v>
      </c>
      <c r="C13" s="16">
        <v>0.1</v>
      </c>
      <c r="D13" s="15" t="s">
        <v>192</v>
      </c>
      <c r="E13" s="24">
        <v>83.837999999999994</v>
      </c>
      <c r="F13" s="24">
        <v>0</v>
      </c>
      <c r="G13" s="24">
        <v>0</v>
      </c>
      <c r="H13" s="14" t="s">
        <v>203</v>
      </c>
      <c r="I13" s="24">
        <v>83.938999999999993</v>
      </c>
      <c r="J13" s="45">
        <f t="shared" ref="J13" si="9">IF(B13="buy",I13-E13,E13-I13)</f>
        <v>0.10099999999999909</v>
      </c>
      <c r="K13" s="46">
        <f t="shared" ref="K13" si="10">IF(OR(D13="usdjpy",D13="gbpjpy",D13="audjpy",D13="eurjpy"),J13*1000,J13*100000)</f>
        <v>100.99999999999909</v>
      </c>
      <c r="L13" s="16">
        <f t="shared" ref="L13" si="11">K13*C13</f>
        <v>10.099999999999909</v>
      </c>
      <c r="M13" s="16">
        <v>12.51</v>
      </c>
      <c r="N13" s="5">
        <v>20120417</v>
      </c>
      <c r="O13" s="6">
        <f>SUM(L13)</f>
        <v>10.099999999999909</v>
      </c>
      <c r="P13" s="6">
        <f>SUM(M13)</f>
        <v>12.51</v>
      </c>
      <c r="Q13">
        <v>1.08</v>
      </c>
    </row>
    <row r="14" spans="1:19">
      <c r="A14" s="14" t="s">
        <v>204</v>
      </c>
      <c r="B14" s="15" t="s">
        <v>19</v>
      </c>
      <c r="C14" s="16">
        <v>0.1</v>
      </c>
      <c r="D14" s="15" t="s">
        <v>192</v>
      </c>
      <c r="E14" s="24">
        <v>84.1</v>
      </c>
      <c r="F14" s="24">
        <v>0</v>
      </c>
      <c r="G14" s="24">
        <v>0</v>
      </c>
      <c r="H14" s="14" t="s">
        <v>205</v>
      </c>
      <c r="I14" s="24">
        <v>84.200999999999993</v>
      </c>
      <c r="J14" s="45">
        <f t="shared" ref="J14:J17" si="12">IF(B14="buy",I14-E14,E14-I14)</f>
        <v>0.10099999999999909</v>
      </c>
      <c r="K14" s="46">
        <f t="shared" ref="K14:K17" si="13">IF(OR(D14="usdjpy",D14="gbpjpy",D14="audjpy",D14="eurjpy"),J14*1000,J14*100000)</f>
        <v>100.99999999999909</v>
      </c>
      <c r="L14" s="16">
        <f t="shared" ref="L14:L17" si="14">K14*C14</f>
        <v>10.099999999999909</v>
      </c>
      <c r="M14" s="16">
        <v>12.43</v>
      </c>
      <c r="N14" s="33">
        <v>20120418</v>
      </c>
    </row>
    <row r="15" spans="1:19">
      <c r="A15" s="14" t="s">
        <v>206</v>
      </c>
      <c r="B15" s="15" t="s">
        <v>19</v>
      </c>
      <c r="C15" s="16">
        <v>0.1</v>
      </c>
      <c r="D15" s="15" t="s">
        <v>192</v>
      </c>
      <c r="E15" s="24">
        <v>84.2</v>
      </c>
      <c r="F15" s="24">
        <v>0</v>
      </c>
      <c r="G15" s="24">
        <v>0</v>
      </c>
      <c r="H15" s="14" t="s">
        <v>207</v>
      </c>
      <c r="I15" s="24">
        <v>84.301000000000002</v>
      </c>
      <c r="J15" s="45">
        <f t="shared" si="12"/>
        <v>0.10099999999999909</v>
      </c>
      <c r="K15" s="46">
        <f t="shared" si="13"/>
        <v>100.99999999999909</v>
      </c>
      <c r="L15" s="16">
        <f t="shared" si="14"/>
        <v>10.099999999999909</v>
      </c>
      <c r="M15" s="16">
        <v>12.42</v>
      </c>
    </row>
    <row r="16" spans="1:19">
      <c r="A16" s="14" t="s">
        <v>208</v>
      </c>
      <c r="B16" s="15" t="s">
        <v>19</v>
      </c>
      <c r="C16" s="16">
        <v>0.1</v>
      </c>
      <c r="D16" s="15" t="s">
        <v>192</v>
      </c>
      <c r="E16" s="24">
        <v>84.304000000000002</v>
      </c>
      <c r="F16" s="24">
        <v>0</v>
      </c>
      <c r="G16" s="24">
        <v>0</v>
      </c>
      <c r="H16" s="14" t="s">
        <v>209</v>
      </c>
      <c r="I16" s="24">
        <v>84.408000000000001</v>
      </c>
      <c r="J16" s="45">
        <f t="shared" si="12"/>
        <v>0.1039999999999992</v>
      </c>
      <c r="K16" s="46">
        <f t="shared" si="13"/>
        <v>103.9999999999992</v>
      </c>
      <c r="L16" s="16">
        <f t="shared" si="14"/>
        <v>10.39999999999992</v>
      </c>
      <c r="M16" s="16">
        <v>12.77</v>
      </c>
    </row>
    <row r="17" spans="1:17">
      <c r="A17" s="14" t="s">
        <v>210</v>
      </c>
      <c r="B17" s="15" t="s">
        <v>19</v>
      </c>
      <c r="C17" s="16">
        <v>0.1</v>
      </c>
      <c r="D17" s="15" t="s">
        <v>192</v>
      </c>
      <c r="E17" s="24">
        <v>84.367999999999995</v>
      </c>
      <c r="F17" s="24">
        <v>0</v>
      </c>
      <c r="G17" s="24">
        <v>0</v>
      </c>
      <c r="H17" s="14" t="s">
        <v>211</v>
      </c>
      <c r="I17" s="24">
        <v>84.468000000000004</v>
      </c>
      <c r="J17" s="45">
        <f t="shared" si="12"/>
        <v>0.10000000000000853</v>
      </c>
      <c r="K17" s="46">
        <f t="shared" si="13"/>
        <v>100.00000000000853</v>
      </c>
      <c r="L17" s="16">
        <f t="shared" si="14"/>
        <v>10.000000000000853</v>
      </c>
      <c r="M17" s="16">
        <v>12.3</v>
      </c>
      <c r="N17" s="5" t="s">
        <v>20</v>
      </c>
      <c r="O17" s="6">
        <f>SUM(L14:L17)</f>
        <v>40.600000000000591</v>
      </c>
      <c r="P17" s="6">
        <f>SUM(M14:M17)</f>
        <v>49.92</v>
      </c>
      <c r="Q17" s="61"/>
    </row>
    <row r="18" spans="1:17">
      <c r="A18" s="14" t="s">
        <v>212</v>
      </c>
      <c r="B18" s="15" t="s">
        <v>19</v>
      </c>
      <c r="C18" s="16">
        <v>0.1</v>
      </c>
      <c r="D18" s="15" t="s">
        <v>192</v>
      </c>
      <c r="E18" s="24">
        <v>84.18</v>
      </c>
      <c r="F18" s="24">
        <v>0</v>
      </c>
      <c r="G18" s="24">
        <v>0</v>
      </c>
      <c r="H18" s="14" t="s">
        <v>213</v>
      </c>
      <c r="I18" s="24">
        <v>84.28</v>
      </c>
      <c r="J18" s="45">
        <f t="shared" ref="J18:J19" si="15">IF(B18="buy",I18-E18,E18-I18)</f>
        <v>9.9999999999994316E-2</v>
      </c>
      <c r="K18" s="46">
        <f t="shared" ref="K18:K19" si="16">IF(OR(D18="usdjpy",D18="gbpjpy",D18="audjpy",D18="eurjpy"),J18*1000,J18*100000)</f>
        <v>99.999999999994316</v>
      </c>
      <c r="L18" s="16">
        <f t="shared" ref="L18:L19" si="17">K18*C18</f>
        <v>9.9999999999994316</v>
      </c>
      <c r="M18" s="16">
        <v>12.27</v>
      </c>
      <c r="N18">
        <v>20120420</v>
      </c>
      <c r="Q18" s="61"/>
    </row>
    <row r="19" spans="1:17">
      <c r="A19" s="14" t="s">
        <v>214</v>
      </c>
      <c r="B19" s="15" t="s">
        <v>19</v>
      </c>
      <c r="C19" s="16">
        <v>0.1</v>
      </c>
      <c r="D19" s="15" t="s">
        <v>192</v>
      </c>
      <c r="E19" s="24">
        <v>84.307000000000002</v>
      </c>
      <c r="F19" s="24">
        <v>0</v>
      </c>
      <c r="G19" s="24">
        <v>0</v>
      </c>
      <c r="H19" s="14" t="s">
        <v>215</v>
      </c>
      <c r="I19" s="24">
        <v>84.409000000000006</v>
      </c>
      <c r="J19" s="45">
        <f t="shared" si="15"/>
        <v>0.10200000000000387</v>
      </c>
      <c r="K19" s="46">
        <f t="shared" si="16"/>
        <v>102.00000000000387</v>
      </c>
      <c r="L19" s="16">
        <f t="shared" si="17"/>
        <v>10.200000000000387</v>
      </c>
      <c r="M19" s="16">
        <v>12.49</v>
      </c>
      <c r="N19" s="5" t="s">
        <v>20</v>
      </c>
      <c r="O19" s="6">
        <f>SUM(L18:L19)</f>
        <v>20.199999999999818</v>
      </c>
      <c r="P19" s="6">
        <f>SUM(M18:M19)</f>
        <v>24.759999999999998</v>
      </c>
      <c r="Q19" s="61">
        <v>1.07</v>
      </c>
    </row>
    <row r="20" spans="1:17">
      <c r="A20" s="14" t="s">
        <v>217</v>
      </c>
      <c r="B20" s="15" t="s">
        <v>19</v>
      </c>
      <c r="C20" s="16">
        <v>0.1</v>
      </c>
      <c r="D20" s="15" t="s">
        <v>192</v>
      </c>
      <c r="E20" s="24">
        <v>84.57</v>
      </c>
      <c r="F20" s="24">
        <v>0</v>
      </c>
      <c r="G20" s="24">
        <v>0</v>
      </c>
      <c r="H20" s="14" t="s">
        <v>218</v>
      </c>
      <c r="I20" s="24">
        <v>84.671000000000006</v>
      </c>
      <c r="J20" s="45">
        <f t="shared" ref="J20" si="18">IF(B20="buy",I20-E20,E20-I20)</f>
        <v>0.1010000000000133</v>
      </c>
      <c r="K20" s="46">
        <f t="shared" ref="K20" si="19">IF(OR(D20="usdjpy",D20="gbpjpy",D20="audjpy",D20="eurjpy"),J20*1000,J20*100000)</f>
        <v>101.0000000000133</v>
      </c>
      <c r="L20" s="16">
        <f t="shared" ref="L20" si="20">K20*C20</f>
        <v>10.10000000000133</v>
      </c>
      <c r="M20" s="16">
        <v>12.37</v>
      </c>
      <c r="N20" s="5">
        <v>20120423</v>
      </c>
      <c r="O20" s="6">
        <f>SUM(L20)</f>
        <v>10.10000000000133</v>
      </c>
      <c r="P20" s="6">
        <f>SUM(M20)</f>
        <v>12.37</v>
      </c>
      <c r="Q20" s="61"/>
    </row>
    <row r="21" spans="1:17">
      <c r="A21" s="14" t="s">
        <v>219</v>
      </c>
      <c r="B21" s="15" t="s">
        <v>19</v>
      </c>
      <c r="C21" s="16">
        <v>0.1</v>
      </c>
      <c r="D21" s="15" t="s">
        <v>192</v>
      </c>
      <c r="E21" s="24">
        <v>84.524000000000001</v>
      </c>
      <c r="F21" s="24">
        <v>0</v>
      </c>
      <c r="G21" s="24">
        <v>0</v>
      </c>
      <c r="H21" s="14" t="s">
        <v>220</v>
      </c>
      <c r="I21" s="24">
        <v>84.222999999999999</v>
      </c>
      <c r="J21" s="45">
        <f t="shared" ref="J21:J22" si="21">IF(B21="buy",I21-E21,E21-I21)</f>
        <v>-0.30100000000000193</v>
      </c>
      <c r="K21" s="46">
        <f t="shared" ref="K21:K22" si="22">IF(OR(D21="usdjpy",D21="gbpjpy",D21="audjpy",D21="eurjpy"),J21*1000,J21*100000)</f>
        <v>-301.00000000000193</v>
      </c>
      <c r="L21" s="16">
        <f t="shared" ref="L21:L22" si="23">K21*C21</f>
        <v>-30.100000000000193</v>
      </c>
      <c r="M21" s="16">
        <v>-36.92</v>
      </c>
      <c r="N21">
        <v>20120425</v>
      </c>
      <c r="Q21" s="61">
        <v>2.15</v>
      </c>
    </row>
    <row r="22" spans="1:17">
      <c r="A22" s="14" t="s">
        <v>221</v>
      </c>
      <c r="B22" s="15" t="s">
        <v>19</v>
      </c>
      <c r="C22" s="16">
        <v>0.1</v>
      </c>
      <c r="D22" s="15" t="s">
        <v>192</v>
      </c>
      <c r="E22" s="24">
        <v>83.522000000000006</v>
      </c>
      <c r="F22" s="24">
        <v>0</v>
      </c>
      <c r="G22" s="24">
        <v>0</v>
      </c>
      <c r="H22" s="14" t="s">
        <v>222</v>
      </c>
      <c r="I22" s="24">
        <v>84.222999999999999</v>
      </c>
      <c r="J22" s="45">
        <f t="shared" si="21"/>
        <v>0.70099999999999341</v>
      </c>
      <c r="K22" s="46">
        <f t="shared" si="22"/>
        <v>700.99999999999341</v>
      </c>
      <c r="L22" s="16">
        <f t="shared" si="23"/>
        <v>70.099999999999341</v>
      </c>
      <c r="M22" s="16">
        <v>85.95</v>
      </c>
      <c r="N22" s="5" t="s">
        <v>20</v>
      </c>
      <c r="O22" s="6">
        <f>SUM(L21:L22)</f>
        <v>39.999999999999147</v>
      </c>
      <c r="P22" s="6">
        <f>SUM(M21:M22)</f>
        <v>49.03</v>
      </c>
      <c r="Q22" s="61">
        <v>2.15</v>
      </c>
    </row>
    <row r="23" spans="1:17">
      <c r="A23" s="14" t="s">
        <v>223</v>
      </c>
      <c r="B23" s="15" t="s">
        <v>19</v>
      </c>
      <c r="C23" s="16">
        <v>0.1</v>
      </c>
      <c r="D23" s="15" t="s">
        <v>192</v>
      </c>
      <c r="E23" s="24">
        <v>84.084999999999994</v>
      </c>
      <c r="F23" s="24">
        <v>0</v>
      </c>
      <c r="G23" s="24">
        <v>0</v>
      </c>
      <c r="H23" s="14" t="s">
        <v>224</v>
      </c>
      <c r="I23" s="24">
        <v>84.186999999999998</v>
      </c>
      <c r="J23" s="45">
        <f t="shared" ref="J23:J24" si="24">IF(B23="buy",I23-E23,E23-I23)</f>
        <v>0.10200000000000387</v>
      </c>
      <c r="K23" s="46">
        <f t="shared" ref="K23:K24" si="25">IF(OR(D23="usdjpy",D23="gbpjpy",D23="audjpy",D23="eurjpy"),J23*1000,J23*100000)</f>
        <v>102.00000000000387</v>
      </c>
      <c r="L23" s="16">
        <f t="shared" ref="L23:L24" si="26">K23*C23</f>
        <v>10.200000000000387</v>
      </c>
      <c r="M23" s="16">
        <v>12.6</v>
      </c>
      <c r="N23">
        <v>20120426</v>
      </c>
      <c r="Q23" s="61"/>
    </row>
    <row r="24" spans="1:17">
      <c r="A24" s="14" t="s">
        <v>225</v>
      </c>
      <c r="B24" s="15" t="s">
        <v>19</v>
      </c>
      <c r="C24" s="16">
        <v>0.1</v>
      </c>
      <c r="D24" s="15" t="s">
        <v>192</v>
      </c>
      <c r="E24" s="24">
        <v>84.15</v>
      </c>
      <c r="F24" s="24">
        <v>0</v>
      </c>
      <c r="G24" s="24">
        <v>0</v>
      </c>
      <c r="H24" s="14" t="s">
        <v>226</v>
      </c>
      <c r="I24" s="24">
        <v>84.25</v>
      </c>
      <c r="J24" s="45">
        <f t="shared" si="24"/>
        <v>9.9999999999994316E-2</v>
      </c>
      <c r="K24" s="46">
        <f t="shared" si="25"/>
        <v>99.999999999994316</v>
      </c>
      <c r="L24" s="16">
        <f t="shared" si="26"/>
        <v>9.9999999999994316</v>
      </c>
      <c r="M24" s="16">
        <v>12.33</v>
      </c>
      <c r="N24" s="5" t="s">
        <v>20</v>
      </c>
      <c r="O24" s="6">
        <f>SUM(L23:L24)</f>
        <v>20.199999999999818</v>
      </c>
      <c r="P24" s="6">
        <f>SUM(M23:M24)</f>
        <v>24.93</v>
      </c>
      <c r="Q24" s="61">
        <v>0</v>
      </c>
    </row>
    <row r="25" spans="1:17">
      <c r="A25" s="14" t="s">
        <v>233</v>
      </c>
      <c r="B25" s="15" t="s">
        <v>19</v>
      </c>
      <c r="C25" s="16">
        <v>0.1</v>
      </c>
      <c r="D25" s="15" t="s">
        <v>192</v>
      </c>
      <c r="E25" s="24">
        <v>83.915999999999997</v>
      </c>
      <c r="F25" s="24">
        <v>0</v>
      </c>
      <c r="G25" s="24">
        <v>0</v>
      </c>
      <c r="H25" s="14" t="s">
        <v>234</v>
      </c>
      <c r="I25" s="24">
        <v>84.021000000000001</v>
      </c>
      <c r="J25" s="45">
        <f t="shared" ref="J25" si="27">IF(B25="buy",I25-E25,E25-I25)</f>
        <v>0.10500000000000398</v>
      </c>
      <c r="K25" s="46">
        <f t="shared" ref="K25" si="28">IF(OR(D25="usdjpy",D25="gbpjpy",D25="audjpy",D25="eurjpy"),J25*1000,J25*100000)</f>
        <v>105.00000000000398</v>
      </c>
      <c r="L25" s="16">
        <f t="shared" ref="L25" si="29">K25*C25</f>
        <v>10.500000000000398</v>
      </c>
      <c r="M25" s="16">
        <v>12.98</v>
      </c>
      <c r="N25" s="5">
        <v>20120427</v>
      </c>
      <c r="O25" s="6">
        <f>SUM(L25)</f>
        <v>10.500000000000398</v>
      </c>
      <c r="P25" s="6">
        <f>SUM(M25)</f>
        <v>12.98</v>
      </c>
      <c r="Q25" s="61">
        <v>0</v>
      </c>
    </row>
    <row r="26" spans="1:17">
      <c r="Q26" s="61"/>
    </row>
    <row r="27" spans="1:17">
      <c r="Q27" s="61"/>
    </row>
    <row r="28" spans="1:17">
      <c r="Q28" s="61"/>
    </row>
    <row r="29" spans="1:17">
      <c r="Q29" s="61"/>
    </row>
    <row r="30" spans="1:17">
      <c r="Q30" s="61"/>
    </row>
    <row r="31" spans="1:17">
      <c r="Q31" s="61"/>
    </row>
    <row r="32" spans="1:17">
      <c r="Q32" s="61"/>
    </row>
    <row r="33" spans="17:17">
      <c r="Q33" s="61"/>
    </row>
    <row r="34" spans="17:17">
      <c r="Q34" s="61"/>
    </row>
    <row r="35" spans="17:17">
      <c r="Q35" s="61"/>
    </row>
    <row r="36" spans="17:17">
      <c r="Q36" s="61"/>
    </row>
    <row r="37" spans="17:17">
      <c r="Q37" s="61"/>
    </row>
    <row r="38" spans="17:17">
      <c r="Q38" s="61"/>
    </row>
    <row r="39" spans="17:17">
      <c r="Q39" s="61"/>
    </row>
    <row r="40" spans="17:17">
      <c r="Q40" s="61"/>
    </row>
    <row r="41" spans="17:17">
      <c r="Q41" s="61"/>
    </row>
    <row r="42" spans="17:17">
      <c r="Q42" s="61"/>
    </row>
    <row r="43" spans="17:17">
      <c r="Q43" s="61"/>
    </row>
    <row r="44" spans="17:17">
      <c r="Q44" s="61"/>
    </row>
    <row r="45" spans="17:17">
      <c r="Q45" s="61"/>
    </row>
    <row r="46" spans="17:17">
      <c r="Q46" s="61"/>
    </row>
    <row r="47" spans="17:17">
      <c r="Q47" s="61"/>
    </row>
    <row r="48" spans="17:17">
      <c r="Q48" s="61"/>
    </row>
    <row r="49" spans="17:17">
      <c r="Q49" s="61"/>
    </row>
    <row r="50" spans="17:17">
      <c r="Q50" s="61"/>
    </row>
    <row r="51" spans="17:17">
      <c r="Q51" s="61"/>
    </row>
    <row r="52" spans="17:17">
      <c r="Q52" s="61"/>
    </row>
    <row r="53" spans="17:17">
      <c r="Q53" s="61"/>
    </row>
    <row r="54" spans="17:17">
      <c r="Q54" s="61"/>
    </row>
    <row r="55" spans="17:17">
      <c r="Q55" s="61"/>
    </row>
    <row r="56" spans="17:17">
      <c r="Q56" s="61"/>
    </row>
    <row r="57" spans="17:17">
      <c r="Q57" s="61"/>
    </row>
    <row r="58" spans="17:17">
      <c r="Q58" s="61"/>
    </row>
    <row r="59" spans="17:17">
      <c r="Q59" s="61"/>
    </row>
    <row r="60" spans="17:17">
      <c r="Q60" s="61"/>
    </row>
    <row r="61" spans="17:17">
      <c r="Q61" s="61"/>
    </row>
    <row r="62" spans="17:17">
      <c r="Q62" s="61"/>
    </row>
    <row r="63" spans="17:17">
      <c r="Q63" s="61"/>
    </row>
    <row r="64" spans="17:17">
      <c r="Q64" s="61"/>
    </row>
    <row r="65" spans="17:17">
      <c r="Q65" s="61"/>
    </row>
    <row r="66" spans="17:17">
      <c r="Q66" s="61"/>
    </row>
    <row r="67" spans="17:17">
      <c r="Q67" s="61"/>
    </row>
    <row r="68" spans="17:17">
      <c r="Q68" s="61"/>
    </row>
    <row r="69" spans="17:17">
      <c r="Q69" s="61"/>
    </row>
    <row r="70" spans="17:17">
      <c r="Q70" s="61"/>
    </row>
    <row r="71" spans="17:17">
      <c r="Q71" s="61"/>
    </row>
    <row r="72" spans="17:17">
      <c r="Q72" s="61"/>
    </row>
    <row r="73" spans="17:17">
      <c r="Q73" s="61"/>
    </row>
    <row r="74" spans="17:17">
      <c r="Q74" s="61"/>
    </row>
    <row r="75" spans="17:17">
      <c r="Q75" s="61"/>
    </row>
    <row r="76" spans="17:17">
      <c r="Q76" s="61"/>
    </row>
    <row r="77" spans="17:17">
      <c r="Q77" s="61"/>
    </row>
    <row r="78" spans="17:17">
      <c r="Q78" s="61"/>
    </row>
    <row r="79" spans="17:17">
      <c r="Q79" s="61"/>
    </row>
    <row r="80" spans="17:17">
      <c r="Q80" s="61"/>
    </row>
    <row r="81" spans="17:17">
      <c r="Q81" s="61"/>
    </row>
    <row r="82" spans="17:17">
      <c r="Q82" s="61"/>
    </row>
    <row r="83" spans="17:17">
      <c r="Q83" s="61"/>
    </row>
    <row r="84" spans="17:17">
      <c r="Q84" s="61"/>
    </row>
    <row r="85" spans="17:17">
      <c r="Q85" s="61"/>
    </row>
    <row r="86" spans="17:17">
      <c r="Q86" s="61"/>
    </row>
    <row r="87" spans="17:17">
      <c r="Q87" s="61"/>
    </row>
    <row r="88" spans="17:17">
      <c r="Q88" s="61"/>
    </row>
    <row r="89" spans="17:17">
      <c r="Q89" s="61"/>
    </row>
    <row r="90" spans="17:17">
      <c r="Q90" s="61"/>
    </row>
    <row r="91" spans="17:17">
      <c r="Q91" s="61"/>
    </row>
    <row r="92" spans="17:17">
      <c r="Q92" s="61"/>
    </row>
    <row r="93" spans="17:17">
      <c r="Q93" s="61"/>
    </row>
    <row r="94" spans="17:17">
      <c r="Q94" s="61"/>
    </row>
    <row r="95" spans="17:17">
      <c r="Q95" s="61"/>
    </row>
    <row r="96" spans="17:17">
      <c r="Q96" s="61"/>
    </row>
    <row r="97" spans="17:17">
      <c r="Q97" s="61"/>
    </row>
    <row r="98" spans="17:17">
      <c r="Q98" s="61"/>
    </row>
    <row r="99" spans="17:17">
      <c r="Q99" s="61"/>
    </row>
    <row r="100" spans="17:17">
      <c r="Q100" s="61"/>
    </row>
    <row r="101" spans="17:17">
      <c r="Q101" s="61"/>
    </row>
    <row r="102" spans="17:17">
      <c r="Q102" s="61"/>
    </row>
    <row r="103" spans="17:17">
      <c r="Q103" s="61"/>
    </row>
    <row r="104" spans="17:17">
      <c r="Q104" s="61"/>
    </row>
    <row r="105" spans="17:17">
      <c r="Q105" s="61"/>
    </row>
    <row r="106" spans="17:17">
      <c r="Q106" s="61"/>
    </row>
    <row r="107" spans="17:17">
      <c r="Q107" s="61"/>
    </row>
    <row r="108" spans="17:17">
      <c r="Q108" s="61"/>
    </row>
    <row r="109" spans="17:17">
      <c r="Q109" s="61"/>
    </row>
    <row r="110" spans="17:17">
      <c r="Q110" s="61"/>
    </row>
    <row r="111" spans="17:17">
      <c r="Q111" s="61"/>
    </row>
    <row r="112" spans="17:17">
      <c r="Q112" s="61"/>
    </row>
    <row r="113" spans="17:17">
      <c r="Q113" s="61"/>
    </row>
    <row r="114" spans="17:17">
      <c r="Q114" s="61"/>
    </row>
    <row r="115" spans="17:17">
      <c r="Q115" s="61"/>
    </row>
    <row r="116" spans="17:17">
      <c r="Q116" s="61"/>
    </row>
    <row r="117" spans="17:17">
      <c r="Q117" s="61"/>
    </row>
    <row r="118" spans="17:17">
      <c r="Q118" s="61"/>
    </row>
    <row r="119" spans="17:17">
      <c r="Q119" s="61"/>
    </row>
    <row r="120" spans="17:17">
      <c r="Q120" s="61"/>
    </row>
    <row r="121" spans="17:17">
      <c r="Q121" s="61"/>
    </row>
    <row r="122" spans="17:17">
      <c r="Q122" s="61"/>
    </row>
    <row r="123" spans="17:17">
      <c r="Q123" s="61"/>
    </row>
    <row r="124" spans="17:17">
      <c r="Q124" s="61"/>
    </row>
    <row r="125" spans="17:17">
      <c r="Q125" s="61"/>
    </row>
    <row r="126" spans="17:17">
      <c r="Q126" s="61"/>
    </row>
    <row r="127" spans="17:17">
      <c r="Q127" s="61"/>
    </row>
    <row r="128" spans="17:17">
      <c r="Q128" s="61"/>
    </row>
    <row r="129" spans="17:17">
      <c r="Q129" s="61"/>
    </row>
    <row r="130" spans="17:17">
      <c r="Q130" s="61"/>
    </row>
    <row r="131" spans="17:17">
      <c r="Q131" s="61"/>
    </row>
    <row r="132" spans="17:17">
      <c r="Q132" s="61"/>
    </row>
    <row r="133" spans="17:17">
      <c r="Q133" s="61"/>
    </row>
    <row r="134" spans="17:17">
      <c r="Q134" s="61"/>
    </row>
    <row r="135" spans="17:17">
      <c r="Q135" s="61"/>
    </row>
    <row r="136" spans="17:17">
      <c r="Q136" s="61"/>
    </row>
    <row r="137" spans="17:17">
      <c r="Q137" s="61"/>
    </row>
    <row r="138" spans="17:17">
      <c r="Q138" s="61"/>
    </row>
    <row r="139" spans="17:17">
      <c r="Q139" s="61"/>
    </row>
    <row r="140" spans="17:17">
      <c r="Q140" s="61"/>
    </row>
    <row r="141" spans="17:17">
      <c r="Q141" s="61"/>
    </row>
    <row r="142" spans="17:17">
      <c r="Q142" s="61"/>
    </row>
    <row r="143" spans="17:17">
      <c r="Q143" s="61"/>
    </row>
    <row r="144" spans="17:17">
      <c r="Q144" s="61"/>
    </row>
    <row r="145" spans="17:17">
      <c r="Q145" s="61"/>
    </row>
    <row r="146" spans="17:17">
      <c r="Q146" s="61"/>
    </row>
    <row r="147" spans="17:17">
      <c r="Q147" s="61"/>
    </row>
    <row r="148" spans="17:17">
      <c r="Q148" s="61"/>
    </row>
    <row r="149" spans="17:17">
      <c r="Q149" s="61"/>
    </row>
    <row r="150" spans="17:17">
      <c r="Q150" s="61"/>
    </row>
    <row r="151" spans="17:17">
      <c r="Q151" s="61"/>
    </row>
    <row r="152" spans="17:17">
      <c r="Q152" s="61"/>
    </row>
    <row r="153" spans="17:17">
      <c r="Q153" s="61"/>
    </row>
    <row r="154" spans="17:17">
      <c r="Q154" s="61"/>
    </row>
    <row r="155" spans="17:17">
      <c r="Q155" s="61"/>
    </row>
    <row r="156" spans="17:17">
      <c r="Q156" s="61"/>
    </row>
    <row r="157" spans="17:17">
      <c r="Q157" s="61"/>
    </row>
    <row r="158" spans="17:17">
      <c r="Q158" s="61"/>
    </row>
    <row r="159" spans="17:17">
      <c r="Q159" s="61"/>
    </row>
    <row r="160" spans="17:17">
      <c r="Q160" s="61"/>
    </row>
    <row r="161" spans="17:17">
      <c r="Q161" s="61"/>
    </row>
    <row r="162" spans="17:17">
      <c r="Q162" s="61"/>
    </row>
    <row r="163" spans="17:17">
      <c r="Q163" s="61"/>
    </row>
    <row r="164" spans="17:17">
      <c r="Q164" s="61"/>
    </row>
    <row r="165" spans="17:17">
      <c r="Q165" s="61"/>
    </row>
    <row r="166" spans="17:17">
      <c r="Q166" s="61"/>
    </row>
    <row r="167" spans="17:17">
      <c r="Q167" s="61"/>
    </row>
    <row r="168" spans="17:17">
      <c r="Q168" s="61"/>
    </row>
    <row r="169" spans="17:17">
      <c r="Q169" s="61"/>
    </row>
    <row r="170" spans="17:17">
      <c r="Q170" s="61"/>
    </row>
    <row r="171" spans="17:17">
      <c r="Q171" s="61"/>
    </row>
    <row r="172" spans="17:17">
      <c r="Q172" s="61"/>
    </row>
    <row r="173" spans="17:17">
      <c r="Q173" s="61"/>
    </row>
    <row r="174" spans="17:17">
      <c r="Q174" s="61"/>
    </row>
    <row r="175" spans="17:17">
      <c r="Q175" s="61"/>
    </row>
    <row r="176" spans="17:17">
      <c r="Q176" s="61"/>
    </row>
    <row r="177" spans="17:17">
      <c r="Q177" s="61"/>
    </row>
    <row r="178" spans="17:17">
      <c r="Q178" s="61"/>
    </row>
    <row r="179" spans="17:17">
      <c r="Q179" s="61"/>
    </row>
    <row r="180" spans="17:17">
      <c r="Q180" s="61"/>
    </row>
    <row r="181" spans="17:17">
      <c r="Q181" s="61"/>
    </row>
    <row r="182" spans="17:17">
      <c r="Q182" s="61"/>
    </row>
    <row r="183" spans="17:17">
      <c r="Q183" s="61"/>
    </row>
    <row r="184" spans="17:17">
      <c r="Q184" s="61"/>
    </row>
    <row r="185" spans="17:17">
      <c r="Q185" s="61"/>
    </row>
    <row r="186" spans="17:17">
      <c r="Q186" s="61"/>
    </row>
    <row r="187" spans="17:17">
      <c r="Q187" s="61"/>
    </row>
    <row r="188" spans="17:17">
      <c r="Q188" s="61"/>
    </row>
    <row r="189" spans="17:17">
      <c r="Q189" s="61"/>
    </row>
    <row r="190" spans="17:17">
      <c r="Q190" s="61"/>
    </row>
    <row r="191" spans="17:17">
      <c r="Q191" s="61"/>
    </row>
    <row r="192" spans="17:17">
      <c r="Q192" s="61"/>
    </row>
    <row r="193" spans="17:17">
      <c r="Q193" s="61"/>
    </row>
    <row r="194" spans="17:17">
      <c r="Q194" s="61"/>
    </row>
    <row r="195" spans="17:17">
      <c r="Q195" s="61"/>
    </row>
    <row r="196" spans="17:17">
      <c r="Q196" s="61"/>
    </row>
    <row r="197" spans="17:17">
      <c r="Q197" s="61"/>
    </row>
    <row r="198" spans="17:17">
      <c r="Q198" s="61"/>
    </row>
    <row r="199" spans="17:17">
      <c r="Q199" s="61"/>
    </row>
    <row r="200" spans="17:17">
      <c r="Q200" s="61"/>
    </row>
    <row r="201" spans="17:17">
      <c r="Q201" s="61"/>
    </row>
    <row r="202" spans="17:17">
      <c r="Q202" s="61"/>
    </row>
    <row r="203" spans="17:17">
      <c r="Q203" s="61"/>
    </row>
    <row r="204" spans="17:17">
      <c r="Q204" s="61"/>
    </row>
    <row r="205" spans="17:17">
      <c r="Q205" s="61"/>
    </row>
    <row r="206" spans="17:17">
      <c r="Q206" s="61"/>
    </row>
    <row r="207" spans="17:17">
      <c r="Q207" s="61"/>
    </row>
    <row r="208" spans="17:17">
      <c r="Q208" s="61"/>
    </row>
    <row r="209" spans="17:17">
      <c r="Q209" s="61"/>
    </row>
    <row r="210" spans="17:17">
      <c r="Q210" s="61"/>
    </row>
    <row r="211" spans="17:17">
      <c r="Q211" s="61"/>
    </row>
    <row r="212" spans="17:17">
      <c r="Q212" s="61"/>
    </row>
    <row r="213" spans="17:17">
      <c r="Q213" s="61"/>
    </row>
    <row r="214" spans="17:17">
      <c r="Q214" s="61"/>
    </row>
    <row r="215" spans="17:17">
      <c r="Q215" s="61"/>
    </row>
    <row r="216" spans="17:17">
      <c r="Q216" s="61"/>
    </row>
    <row r="217" spans="17:17">
      <c r="Q217" s="61"/>
    </row>
    <row r="218" spans="17:17">
      <c r="Q218" s="61"/>
    </row>
    <row r="219" spans="17:17">
      <c r="Q219" s="61"/>
    </row>
    <row r="220" spans="17:17">
      <c r="Q220" s="61"/>
    </row>
    <row r="221" spans="17:17">
      <c r="Q221" s="61"/>
    </row>
    <row r="222" spans="17:17">
      <c r="Q222" s="61"/>
    </row>
    <row r="223" spans="17:17">
      <c r="Q223" s="61"/>
    </row>
    <row r="224" spans="17:17">
      <c r="Q224" s="61"/>
    </row>
    <row r="225" spans="17:17">
      <c r="Q225" s="61"/>
    </row>
    <row r="226" spans="17:17">
      <c r="Q226" s="61"/>
    </row>
    <row r="227" spans="17:17">
      <c r="Q227" s="61"/>
    </row>
    <row r="228" spans="17:17">
      <c r="Q228" s="61"/>
    </row>
    <row r="229" spans="17:17">
      <c r="Q229" s="61"/>
    </row>
    <row r="230" spans="17:17">
      <c r="Q230" s="61"/>
    </row>
    <row r="231" spans="17:17">
      <c r="Q231" s="61"/>
    </row>
    <row r="232" spans="17:17">
      <c r="Q232" s="61"/>
    </row>
    <row r="233" spans="17:17">
      <c r="Q233" s="61"/>
    </row>
    <row r="234" spans="17:17">
      <c r="Q234" s="61"/>
    </row>
    <row r="235" spans="17:17">
      <c r="Q235" s="61"/>
    </row>
    <row r="236" spans="17:17">
      <c r="Q236" s="61"/>
    </row>
    <row r="237" spans="17:17">
      <c r="Q237" s="61"/>
    </row>
    <row r="238" spans="17:17">
      <c r="Q238" s="61"/>
    </row>
    <row r="239" spans="17:17">
      <c r="Q239" s="61"/>
    </row>
    <row r="240" spans="17:17">
      <c r="Q240" s="61"/>
    </row>
    <row r="241" spans="17:17">
      <c r="Q241" s="61"/>
    </row>
    <row r="242" spans="17:17">
      <c r="Q242" s="61"/>
    </row>
    <row r="243" spans="17:17">
      <c r="Q243" s="61"/>
    </row>
    <row r="244" spans="17:17">
      <c r="Q244" s="61"/>
    </row>
    <row r="245" spans="17:17">
      <c r="Q245" s="61"/>
    </row>
    <row r="246" spans="17:17">
      <c r="Q246" s="61"/>
    </row>
    <row r="247" spans="17:17">
      <c r="Q247" s="61"/>
    </row>
    <row r="248" spans="17:17">
      <c r="Q248" s="61"/>
    </row>
    <row r="249" spans="17:17">
      <c r="Q249" s="61"/>
    </row>
    <row r="250" spans="17:17">
      <c r="Q250" s="61"/>
    </row>
    <row r="251" spans="17:17">
      <c r="Q251" s="61"/>
    </row>
    <row r="252" spans="17:17">
      <c r="Q252" s="61"/>
    </row>
    <row r="253" spans="17:17">
      <c r="Q253" s="61"/>
    </row>
    <row r="254" spans="17:17">
      <c r="Q254" s="61"/>
    </row>
    <row r="255" spans="17:17">
      <c r="Q255" s="61"/>
    </row>
    <row r="256" spans="17:17">
      <c r="Q256" s="61"/>
    </row>
    <row r="257" spans="17:17">
      <c r="Q257" s="61"/>
    </row>
    <row r="258" spans="17:17">
      <c r="Q258" s="61"/>
    </row>
    <row r="259" spans="17:17">
      <c r="Q259" s="61"/>
    </row>
    <row r="260" spans="17:17">
      <c r="Q260" s="61"/>
    </row>
    <row r="261" spans="17:17">
      <c r="Q261" s="61"/>
    </row>
    <row r="262" spans="17:17">
      <c r="Q262" s="61"/>
    </row>
    <row r="263" spans="17:17">
      <c r="Q263" s="61"/>
    </row>
    <row r="264" spans="17:17">
      <c r="Q264" s="61"/>
    </row>
    <row r="265" spans="17:17">
      <c r="Q265" s="61"/>
    </row>
    <row r="266" spans="17:17">
      <c r="Q266" s="61"/>
    </row>
    <row r="267" spans="17:17">
      <c r="Q267" s="61"/>
    </row>
    <row r="268" spans="17:17">
      <c r="Q268" s="61"/>
    </row>
    <row r="269" spans="17:17">
      <c r="Q269" s="61"/>
    </row>
    <row r="270" spans="17:17">
      <c r="Q270" s="61"/>
    </row>
    <row r="271" spans="17:17">
      <c r="Q271" s="61"/>
    </row>
    <row r="272" spans="17:17">
      <c r="Q272" s="61"/>
    </row>
    <row r="273" spans="17:17">
      <c r="Q273" s="61"/>
    </row>
    <row r="274" spans="17:17">
      <c r="Q274" s="61"/>
    </row>
    <row r="275" spans="17:17">
      <c r="Q275" s="61"/>
    </row>
    <row r="276" spans="17:17">
      <c r="Q276" s="61"/>
    </row>
    <row r="277" spans="17:17">
      <c r="Q277" s="61"/>
    </row>
    <row r="278" spans="17:17">
      <c r="Q278" s="61"/>
    </row>
    <row r="279" spans="17:17">
      <c r="Q279" s="61"/>
    </row>
    <row r="280" spans="17:17">
      <c r="Q280" s="61"/>
    </row>
    <row r="281" spans="17:17">
      <c r="Q281" s="61"/>
    </row>
    <row r="282" spans="17:17">
      <c r="Q282" s="61"/>
    </row>
    <row r="283" spans="17:17">
      <c r="Q283" s="61"/>
    </row>
    <row r="284" spans="17:17">
      <c r="Q284" s="61"/>
    </row>
  </sheetData>
  <mergeCells count="4">
    <mergeCell ref="P4:Q4"/>
    <mergeCell ref="R4:S4"/>
    <mergeCell ref="R1:S1"/>
    <mergeCell ref="E2:J3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3"/>
  <sheetViews>
    <sheetView showGridLines="0" topLeftCell="L1" workbookViewId="0">
      <pane ySplit="7" topLeftCell="A8" activePane="bottomLeft" state="frozen"/>
      <selection pane="bottomLeft" activeCell="R4" sqref="R4:S4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6" width="10.625" style="49" customWidth="1"/>
    <col min="17" max="17" width="11.5" style="49" customWidth="1"/>
    <col min="18" max="18" width="8.875" style="49" customWidth="1"/>
    <col min="19" max="19" width="8.75" style="49" customWidth="1"/>
    <col min="20" max="16384" width="9" style="49"/>
  </cols>
  <sheetData>
    <row r="1" spans="1:19" ht="14.25" customHeight="1" thickBot="1">
      <c r="R1" s="85" t="s">
        <v>227</v>
      </c>
      <c r="S1" s="86"/>
    </row>
    <row r="2" spans="1:19" ht="14.25" thickTop="1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55" t="s">
        <v>228</v>
      </c>
      <c r="S2" s="56" t="s">
        <v>229</v>
      </c>
    </row>
    <row r="3" spans="1:19" ht="14.25" thickBot="1">
      <c r="I3" s="87"/>
      <c r="J3" s="87"/>
      <c r="K3" s="88"/>
      <c r="L3" s="23">
        <f>COUNT(E8:E1693)</f>
        <v>0</v>
      </c>
      <c r="M3" s="10">
        <f>L3-N3</f>
        <v>0</v>
      </c>
      <c r="N3" s="10">
        <f>COUNTIF(M8:M393,"&lt;0")</f>
        <v>0</v>
      </c>
      <c r="O3" s="11" t="e">
        <f>M3/L3</f>
        <v>#DIV/0!</v>
      </c>
      <c r="P3" s="22">
        <f>SUM(L8:L1693)</f>
        <v>0</v>
      </c>
      <c r="Q3" s="12">
        <f>SUM(M8:M1693)</f>
        <v>0</v>
      </c>
      <c r="R3" s="53">
        <f>'4月 '!R3+S3</f>
        <v>8.6900000000000013</v>
      </c>
      <c r="S3" s="54">
        <f>SUM(Q8:Q199)</f>
        <v>0</v>
      </c>
    </row>
    <row r="4" spans="1:19" ht="14.25" thickBot="1">
      <c r="P4" s="83"/>
      <c r="Q4" s="83"/>
      <c r="R4" s="84"/>
      <c r="S4" s="84"/>
    </row>
    <row r="5" spans="1:19" ht="14.25" thickBot="1">
      <c r="O5" s="41" t="s">
        <v>21</v>
      </c>
      <c r="P5" s="44" t="s">
        <v>14</v>
      </c>
      <c r="Q5" s="42" t="s">
        <v>15</v>
      </c>
      <c r="R5" s="47"/>
      <c r="S5" s="47"/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P6" s="43">
        <f>'4月 '!P6+'5月 '!P3</f>
        <v>222.80000000000371</v>
      </c>
      <c r="Q6" s="71">
        <f>'4月 '!Q6+'5月 '!Q3</f>
        <v>274.15000000000003</v>
      </c>
      <c r="R6" s="48"/>
      <c r="S6" s="48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60" t="s">
        <v>230</v>
      </c>
      <c r="P7" s="60" t="s">
        <v>231</v>
      </c>
      <c r="Q7" s="60" t="s">
        <v>232</v>
      </c>
      <c r="R7" s="48"/>
      <c r="S7" s="48"/>
    </row>
    <row r="8" spans="1:19">
      <c r="A8" s="14"/>
      <c r="B8" s="15"/>
      <c r="C8" s="16"/>
      <c r="D8" s="15" t="s">
        <v>192</v>
      </c>
      <c r="E8" s="24"/>
      <c r="F8" s="24">
        <v>0</v>
      </c>
      <c r="G8" s="24">
        <v>0</v>
      </c>
      <c r="H8" s="14" t="s">
        <v>195</v>
      </c>
      <c r="I8" s="24"/>
      <c r="J8" s="45">
        <f t="shared" ref="J8:J9" si="0">IF(B8="buy",I8-E8,E8-I8)</f>
        <v>0</v>
      </c>
      <c r="K8" s="46">
        <f t="shared" ref="K8:K9" si="1">IF(OR(D8="usdjpy",D8="gbpjpy",D8="audjpy",D8="eurjpy"),J8*1000,J8*100000)</f>
        <v>0</v>
      </c>
      <c r="L8" s="16">
        <f t="shared" ref="L8:L9" si="2">K8*C8</f>
        <v>0</v>
      </c>
      <c r="M8" s="16"/>
      <c r="N8" s="49">
        <v>201205</v>
      </c>
      <c r="Q8" s="62"/>
    </row>
    <row r="9" spans="1:19">
      <c r="A9" s="14"/>
      <c r="B9" s="15"/>
      <c r="C9" s="16"/>
      <c r="D9" s="15" t="s">
        <v>192</v>
      </c>
      <c r="E9" s="24"/>
      <c r="F9" s="24">
        <v>0</v>
      </c>
      <c r="G9" s="24">
        <v>0</v>
      </c>
      <c r="H9" s="14" t="s">
        <v>195</v>
      </c>
      <c r="I9" s="24"/>
      <c r="J9" s="45">
        <f t="shared" si="0"/>
        <v>0</v>
      </c>
      <c r="K9" s="46">
        <f t="shared" si="1"/>
        <v>0</v>
      </c>
      <c r="L9" s="16">
        <f t="shared" si="2"/>
        <v>0</v>
      </c>
      <c r="M9" s="16"/>
      <c r="N9" s="5" t="s">
        <v>20</v>
      </c>
      <c r="O9" s="6">
        <f>SUM(L8:L9)</f>
        <v>0</v>
      </c>
      <c r="P9" s="6">
        <f>SUM(M8:M9)</f>
        <v>0</v>
      </c>
      <c r="Q9" s="62">
        <v>0</v>
      </c>
    </row>
    <row r="10" spans="1:19">
      <c r="J10" s="49"/>
      <c r="L10" s="49"/>
      <c r="Q10" s="62"/>
    </row>
    <row r="11" spans="1:19">
      <c r="J11" s="49"/>
      <c r="L11" s="49"/>
      <c r="Q11" s="62"/>
    </row>
    <row r="12" spans="1:19">
      <c r="J12" s="49"/>
      <c r="L12" s="49"/>
      <c r="Q12" s="62"/>
    </row>
    <row r="13" spans="1:19">
      <c r="J13" s="49"/>
      <c r="L13" s="49"/>
      <c r="Q13" s="62"/>
    </row>
    <row r="14" spans="1:19">
      <c r="J14" s="49"/>
      <c r="L14" s="49"/>
      <c r="Q14" s="62"/>
    </row>
    <row r="15" spans="1:19">
      <c r="J15" s="49"/>
      <c r="L15" s="49"/>
      <c r="Q15" s="62"/>
    </row>
    <row r="16" spans="1:19">
      <c r="J16" s="49"/>
      <c r="L16" s="49"/>
      <c r="Q16" s="62"/>
    </row>
    <row r="17" spans="10:17">
      <c r="J17" s="49"/>
      <c r="L17" s="49"/>
      <c r="Q17" s="62"/>
    </row>
    <row r="18" spans="10:17">
      <c r="J18" s="49"/>
      <c r="L18" s="49"/>
      <c r="Q18" s="62"/>
    </row>
    <row r="19" spans="10:17">
      <c r="J19" s="49"/>
      <c r="L19" s="49"/>
      <c r="Q19" s="62"/>
    </row>
    <row r="20" spans="10:17">
      <c r="J20" s="49"/>
      <c r="L20" s="49"/>
      <c r="Q20" s="62"/>
    </row>
    <row r="21" spans="10:17">
      <c r="J21" s="49"/>
      <c r="L21" s="49"/>
      <c r="Q21" s="62"/>
    </row>
    <row r="22" spans="10:17">
      <c r="J22" s="49"/>
      <c r="L22" s="49"/>
      <c r="Q22" s="62"/>
    </row>
    <row r="23" spans="10:17">
      <c r="J23" s="49"/>
      <c r="L23" s="49"/>
      <c r="Q23" s="62"/>
    </row>
    <row r="24" spans="10:17">
      <c r="J24" s="49"/>
      <c r="L24" s="49"/>
      <c r="Q24" s="62"/>
    </row>
    <row r="25" spans="10:17">
      <c r="J25" s="49"/>
      <c r="L25" s="49"/>
      <c r="Q25" s="62"/>
    </row>
    <row r="26" spans="10:17">
      <c r="J26" s="49"/>
      <c r="L26" s="49"/>
      <c r="Q26" s="62"/>
    </row>
    <row r="27" spans="10:17">
      <c r="J27" s="49"/>
      <c r="L27" s="49"/>
      <c r="Q27" s="62"/>
    </row>
    <row r="28" spans="10:17">
      <c r="Q28" s="62"/>
    </row>
    <row r="29" spans="10:17">
      <c r="Q29" s="62"/>
    </row>
    <row r="30" spans="10:17">
      <c r="Q30" s="62"/>
    </row>
    <row r="31" spans="10:17">
      <c r="Q31" s="62"/>
    </row>
    <row r="32" spans="10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  <row r="94" spans="17:17">
      <c r="Q94" s="62"/>
    </row>
    <row r="95" spans="17:17">
      <c r="Q95" s="62"/>
    </row>
    <row r="96" spans="17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  <row r="115" spans="17:17">
      <c r="Q115" s="62"/>
    </row>
    <row r="116" spans="17:17">
      <c r="Q116" s="62"/>
    </row>
    <row r="117" spans="17:17">
      <c r="Q117" s="62"/>
    </row>
    <row r="118" spans="17:17">
      <c r="Q118" s="62"/>
    </row>
    <row r="119" spans="17:17">
      <c r="Q119" s="62"/>
    </row>
    <row r="120" spans="17:17">
      <c r="Q120" s="62"/>
    </row>
    <row r="121" spans="17:17">
      <c r="Q121" s="62"/>
    </row>
    <row r="122" spans="17:17">
      <c r="Q122" s="62"/>
    </row>
    <row r="123" spans="17:17">
      <c r="Q123" s="62"/>
    </row>
    <row r="124" spans="17:17">
      <c r="Q124" s="62"/>
    </row>
    <row r="125" spans="17:17">
      <c r="Q125" s="62"/>
    </row>
    <row r="126" spans="17:17">
      <c r="Q126" s="62"/>
    </row>
    <row r="127" spans="17:17">
      <c r="Q127" s="62"/>
    </row>
    <row r="128" spans="17:17">
      <c r="Q128" s="62"/>
    </row>
    <row r="129" spans="17:17">
      <c r="Q129" s="62"/>
    </row>
    <row r="130" spans="17:17">
      <c r="Q130" s="62"/>
    </row>
    <row r="131" spans="17:17">
      <c r="Q131" s="62"/>
    </row>
    <row r="132" spans="17:17">
      <c r="Q132" s="62"/>
    </row>
    <row r="133" spans="17:17">
      <c r="Q133" s="62"/>
    </row>
    <row r="134" spans="17:17">
      <c r="Q134" s="62"/>
    </row>
    <row r="135" spans="17:17">
      <c r="Q135" s="62"/>
    </row>
    <row r="136" spans="17:17">
      <c r="Q136" s="62"/>
    </row>
    <row r="137" spans="17:17">
      <c r="Q137" s="62"/>
    </row>
    <row r="138" spans="17:17">
      <c r="Q138" s="62"/>
    </row>
    <row r="139" spans="17:17">
      <c r="Q139" s="62"/>
    </row>
    <row r="140" spans="17:17">
      <c r="Q140" s="62"/>
    </row>
    <row r="141" spans="17:17">
      <c r="Q141" s="62"/>
    </row>
    <row r="142" spans="17:17">
      <c r="Q142" s="62"/>
    </row>
    <row r="143" spans="17:17">
      <c r="Q143" s="62"/>
    </row>
    <row r="144" spans="17:17">
      <c r="Q144" s="62"/>
    </row>
    <row r="145" spans="17:17">
      <c r="Q145" s="62"/>
    </row>
    <row r="146" spans="17:17">
      <c r="Q146" s="62"/>
    </row>
    <row r="147" spans="17:17">
      <c r="Q147" s="62"/>
    </row>
    <row r="148" spans="17:17">
      <c r="Q148" s="62"/>
    </row>
    <row r="149" spans="17:17">
      <c r="Q149" s="62"/>
    </row>
    <row r="150" spans="17:17">
      <c r="Q150" s="62"/>
    </row>
    <row r="151" spans="17:17">
      <c r="Q151" s="62"/>
    </row>
    <row r="152" spans="17:17">
      <c r="Q152" s="62"/>
    </row>
    <row r="153" spans="17:17">
      <c r="Q153" s="62"/>
    </row>
    <row r="154" spans="17:17">
      <c r="Q154" s="62"/>
    </row>
    <row r="155" spans="17:17">
      <c r="Q155" s="62"/>
    </row>
    <row r="156" spans="17:17">
      <c r="Q156" s="62"/>
    </row>
    <row r="157" spans="17:17">
      <c r="Q157" s="62"/>
    </row>
    <row r="158" spans="17:17">
      <c r="Q158" s="62"/>
    </row>
    <row r="159" spans="17:17">
      <c r="Q159" s="62"/>
    </row>
    <row r="160" spans="17:17">
      <c r="Q160" s="62"/>
    </row>
    <row r="161" spans="17:17">
      <c r="Q161" s="62"/>
    </row>
    <row r="162" spans="17:17">
      <c r="Q162" s="62"/>
    </row>
    <row r="163" spans="17:17">
      <c r="Q163" s="62"/>
    </row>
    <row r="164" spans="17:17">
      <c r="Q164" s="62"/>
    </row>
    <row r="165" spans="17:17">
      <c r="Q165" s="62"/>
    </row>
    <row r="166" spans="17:17">
      <c r="Q166" s="62"/>
    </row>
    <row r="167" spans="17:17">
      <c r="Q167" s="62"/>
    </row>
    <row r="168" spans="17:17">
      <c r="Q168" s="62"/>
    </row>
    <row r="169" spans="17:17">
      <c r="Q169" s="62"/>
    </row>
    <row r="170" spans="17:17">
      <c r="Q170" s="62"/>
    </row>
    <row r="171" spans="17:17">
      <c r="Q171" s="62"/>
    </row>
    <row r="172" spans="17:17">
      <c r="Q172" s="62"/>
    </row>
    <row r="173" spans="17:17">
      <c r="Q173" s="62"/>
    </row>
    <row r="174" spans="17:17">
      <c r="Q174" s="62"/>
    </row>
    <row r="175" spans="17:17">
      <c r="Q175" s="62"/>
    </row>
    <row r="176" spans="17:17">
      <c r="Q176" s="62"/>
    </row>
    <row r="177" spans="17:17">
      <c r="Q177" s="62"/>
    </row>
    <row r="178" spans="17:17">
      <c r="Q178" s="62"/>
    </row>
    <row r="179" spans="17:17">
      <c r="Q179" s="62"/>
    </row>
    <row r="180" spans="17:17">
      <c r="Q180" s="62"/>
    </row>
    <row r="181" spans="17:17">
      <c r="Q181" s="62"/>
    </row>
    <row r="182" spans="17:17">
      <c r="Q182" s="62"/>
    </row>
    <row r="183" spans="17:17">
      <c r="Q183" s="62"/>
    </row>
    <row r="184" spans="17:17">
      <c r="Q184" s="62"/>
    </row>
    <row r="185" spans="17:17">
      <c r="Q185" s="62"/>
    </row>
    <row r="186" spans="17:17">
      <c r="Q186" s="62"/>
    </row>
    <row r="187" spans="17:17">
      <c r="Q187" s="62"/>
    </row>
    <row r="188" spans="17:17">
      <c r="Q188" s="62"/>
    </row>
    <row r="189" spans="17:17">
      <c r="Q189" s="62"/>
    </row>
    <row r="190" spans="17:17">
      <c r="Q190" s="62"/>
    </row>
    <row r="191" spans="17:17">
      <c r="Q191" s="62"/>
    </row>
    <row r="192" spans="17:17">
      <c r="Q192" s="62"/>
    </row>
    <row r="193" spans="17:17">
      <c r="Q193" s="62"/>
    </row>
    <row r="194" spans="17:17">
      <c r="Q194" s="62"/>
    </row>
    <row r="195" spans="17:17">
      <c r="Q195" s="62"/>
    </row>
    <row r="196" spans="17:17">
      <c r="Q196" s="62"/>
    </row>
    <row r="197" spans="17:17">
      <c r="Q197" s="62"/>
    </row>
    <row r="198" spans="17:17">
      <c r="Q198" s="62"/>
    </row>
    <row r="199" spans="17:17">
      <c r="Q199" s="62"/>
    </row>
    <row r="200" spans="17:17">
      <c r="Q200" s="62"/>
    </row>
    <row r="201" spans="17:17">
      <c r="Q201" s="62"/>
    </row>
    <row r="202" spans="17:17">
      <c r="Q202" s="62"/>
    </row>
    <row r="203" spans="17:17">
      <c r="Q203" s="62"/>
    </row>
    <row r="204" spans="17:17">
      <c r="Q204" s="62"/>
    </row>
    <row r="205" spans="17:17">
      <c r="Q205" s="62"/>
    </row>
    <row r="206" spans="17:17">
      <c r="Q206" s="62"/>
    </row>
    <row r="207" spans="17:17">
      <c r="Q207" s="62"/>
    </row>
    <row r="208" spans="17:17">
      <c r="Q208" s="62"/>
    </row>
    <row r="209" spans="17:17">
      <c r="Q209" s="62"/>
    </row>
    <row r="210" spans="17:17">
      <c r="Q210" s="62"/>
    </row>
    <row r="211" spans="17:17">
      <c r="Q211" s="62"/>
    </row>
    <row r="212" spans="17:17">
      <c r="Q212" s="62"/>
    </row>
    <row r="213" spans="17:17">
      <c r="Q213" s="62"/>
    </row>
    <row r="214" spans="17:17">
      <c r="Q214" s="62"/>
    </row>
    <row r="215" spans="17:17">
      <c r="Q215" s="62"/>
    </row>
    <row r="216" spans="17:17">
      <c r="Q216" s="62"/>
    </row>
    <row r="217" spans="17:17">
      <c r="Q217" s="62"/>
    </row>
    <row r="218" spans="17:17">
      <c r="Q218" s="62"/>
    </row>
    <row r="219" spans="17:17">
      <c r="Q219" s="62"/>
    </row>
    <row r="220" spans="17:17">
      <c r="Q220" s="62"/>
    </row>
    <row r="221" spans="17:17">
      <c r="Q221" s="62"/>
    </row>
    <row r="222" spans="17:17">
      <c r="Q222" s="62"/>
    </row>
    <row r="223" spans="17:17">
      <c r="Q223" s="62"/>
    </row>
    <row r="224" spans="17:17">
      <c r="Q224" s="62"/>
    </row>
    <row r="225" spans="17:17">
      <c r="Q225" s="61"/>
    </row>
    <row r="226" spans="17:17">
      <c r="Q226" s="61"/>
    </row>
    <row r="227" spans="17:17">
      <c r="Q227" s="61"/>
    </row>
    <row r="228" spans="17:17">
      <c r="Q228" s="61"/>
    </row>
    <row r="229" spans="17:17">
      <c r="Q229" s="61"/>
    </row>
    <row r="230" spans="17:17">
      <c r="Q230" s="61"/>
    </row>
    <row r="231" spans="17:17">
      <c r="Q231" s="61"/>
    </row>
    <row r="232" spans="17:17">
      <c r="Q232" s="61"/>
    </row>
    <row r="233" spans="17:17">
      <c r="Q233" s="61"/>
    </row>
    <row r="234" spans="17:17">
      <c r="Q234" s="61"/>
    </row>
    <row r="235" spans="17:17">
      <c r="Q235" s="61"/>
    </row>
    <row r="236" spans="17:17">
      <c r="Q236" s="61"/>
    </row>
    <row r="237" spans="17:17">
      <c r="Q237" s="61"/>
    </row>
    <row r="238" spans="17:17">
      <c r="Q238" s="61"/>
    </row>
    <row r="239" spans="17:17">
      <c r="Q239" s="61"/>
    </row>
    <row r="240" spans="17:17">
      <c r="Q240" s="61"/>
    </row>
    <row r="241" spans="17:17">
      <c r="Q241" s="61"/>
    </row>
    <row r="242" spans="17:17">
      <c r="Q242" s="61"/>
    </row>
    <row r="243" spans="17:17">
      <c r="Q243" s="61"/>
    </row>
    <row r="244" spans="17:17">
      <c r="Q244" s="61"/>
    </row>
    <row r="245" spans="17:17">
      <c r="Q245" s="61"/>
    </row>
    <row r="246" spans="17:17">
      <c r="Q246" s="61"/>
    </row>
    <row r="247" spans="17:17">
      <c r="Q247" s="61"/>
    </row>
    <row r="248" spans="17:17">
      <c r="Q248" s="61"/>
    </row>
    <row r="249" spans="17:17">
      <c r="Q249" s="61"/>
    </row>
    <row r="250" spans="17:17">
      <c r="Q250" s="61"/>
    </row>
    <row r="251" spans="17:17">
      <c r="Q251" s="61"/>
    </row>
    <row r="252" spans="17:17">
      <c r="Q252" s="61"/>
    </row>
    <row r="253" spans="17:17">
      <c r="Q253" s="61"/>
    </row>
    <row r="254" spans="17:17">
      <c r="Q254" s="61"/>
    </row>
    <row r="255" spans="17:17">
      <c r="Q255" s="61"/>
    </row>
    <row r="256" spans="17:17">
      <c r="Q256" s="61"/>
    </row>
    <row r="257" spans="17:17">
      <c r="Q257" s="61"/>
    </row>
    <row r="258" spans="17:17">
      <c r="Q258" s="61"/>
    </row>
    <row r="259" spans="17:17">
      <c r="Q259" s="61"/>
    </row>
    <row r="260" spans="17:17">
      <c r="Q260" s="61"/>
    </row>
    <row r="261" spans="17:17">
      <c r="Q261" s="61"/>
    </row>
    <row r="262" spans="17:17">
      <c r="Q262" s="61"/>
    </row>
    <row r="263" spans="17:17">
      <c r="Q263" s="61"/>
    </row>
    <row r="264" spans="17:17">
      <c r="Q264" s="61"/>
    </row>
    <row r="265" spans="17:17">
      <c r="Q265" s="61"/>
    </row>
    <row r="266" spans="17:17">
      <c r="Q266" s="61"/>
    </row>
    <row r="267" spans="17:17">
      <c r="Q267" s="61"/>
    </row>
    <row r="268" spans="17:17">
      <c r="Q268" s="61"/>
    </row>
    <row r="269" spans="17:17">
      <c r="Q269" s="61"/>
    </row>
    <row r="270" spans="17:17">
      <c r="Q270" s="61"/>
    </row>
    <row r="271" spans="17:17">
      <c r="Q271" s="61"/>
    </row>
    <row r="272" spans="17:17">
      <c r="Q272" s="61"/>
    </row>
    <row r="273" spans="17:17">
      <c r="Q273" s="61"/>
    </row>
    <row r="274" spans="17:17">
      <c r="Q274" s="61"/>
    </row>
    <row r="275" spans="17:17">
      <c r="Q275" s="61"/>
    </row>
    <row r="276" spans="17:17">
      <c r="Q276" s="61"/>
    </row>
    <row r="277" spans="17:17">
      <c r="Q277" s="61"/>
    </row>
    <row r="278" spans="17:17">
      <c r="Q278" s="61"/>
    </row>
    <row r="279" spans="17:17">
      <c r="Q279" s="61"/>
    </row>
    <row r="280" spans="17:17">
      <c r="Q280" s="61"/>
    </row>
    <row r="281" spans="17:17">
      <c r="Q281" s="61"/>
    </row>
    <row r="282" spans="17:17">
      <c r="Q282" s="61"/>
    </row>
    <row r="283" spans="17:17">
      <c r="Q283" s="61"/>
    </row>
  </sheetData>
  <mergeCells count="4">
    <mergeCell ref="R1:S1"/>
    <mergeCell ref="I2:K3"/>
    <mergeCell ref="P4:Q4"/>
    <mergeCell ref="R4:S4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1"/>
  <sheetViews>
    <sheetView showGridLines="0" topLeftCell="L1" workbookViewId="0">
      <pane ySplit="7" topLeftCell="A8" activePane="bottomLeft" state="frozen"/>
      <selection pane="bottomLeft" activeCell="Q15" sqref="Q15"/>
    </sheetView>
  </sheetViews>
  <sheetFormatPr defaultRowHeight="13.5"/>
  <cols>
    <col min="1" max="1" width="15.875" style="49" bestFit="1" customWidth="1"/>
    <col min="2" max="2" width="5.375" style="49" bestFit="1" customWidth="1"/>
    <col min="3" max="3" width="5.625" style="49" customWidth="1"/>
    <col min="4" max="4" width="9.25" style="49" hidden="1" customWidth="1"/>
    <col min="5" max="5" width="7.875" style="49" customWidth="1"/>
    <col min="6" max="7" width="7.875" style="49" hidden="1" customWidth="1"/>
    <col min="8" max="8" width="0" style="49" hidden="1" customWidth="1"/>
    <col min="9" max="9" width="8.375" style="49" customWidth="1"/>
    <col min="10" max="10" width="10.25" style="39" bestFit="1" customWidth="1"/>
    <col min="11" max="11" width="7.625" style="49" customWidth="1"/>
    <col min="12" max="12" width="8.875" style="4" customWidth="1"/>
    <col min="13" max="13" width="8.125" style="49" customWidth="1"/>
    <col min="14" max="14" width="9.5" style="49" bestFit="1" customWidth="1"/>
    <col min="15" max="15" width="9.25" style="49" bestFit="1" customWidth="1"/>
    <col min="16" max="19" width="10.625" style="49" customWidth="1"/>
    <col min="20" max="16384" width="9" style="49"/>
  </cols>
  <sheetData>
    <row r="1" spans="1:19" ht="14.25" customHeight="1" thickBot="1">
      <c r="R1" s="66"/>
      <c r="S1" s="67"/>
    </row>
    <row r="2" spans="1:19">
      <c r="I2" s="87" t="s">
        <v>216</v>
      </c>
      <c r="J2" s="87"/>
      <c r="K2" s="88"/>
      <c r="L2" s="7" t="s">
        <v>13</v>
      </c>
      <c r="M2" s="8" t="s">
        <v>12</v>
      </c>
      <c r="N2" s="8" t="s">
        <v>11</v>
      </c>
      <c r="O2" s="8" t="s">
        <v>10</v>
      </c>
      <c r="P2" s="8" t="s">
        <v>14</v>
      </c>
      <c r="Q2" s="9" t="s">
        <v>15</v>
      </c>
      <c r="R2" s="8" t="s">
        <v>258</v>
      </c>
      <c r="S2" s="89" t="s">
        <v>257</v>
      </c>
    </row>
    <row r="3" spans="1:19" ht="14.25" thickBot="1">
      <c r="I3" s="87"/>
      <c r="J3" s="87"/>
      <c r="K3" s="88"/>
      <c r="L3" s="23">
        <f>COUNT(E8:E1691)</f>
        <v>14</v>
      </c>
      <c r="M3" s="10">
        <f>L3-N3</f>
        <v>9</v>
      </c>
      <c r="N3" s="10">
        <f>COUNTIF(M8:M391,"&lt;0")</f>
        <v>5</v>
      </c>
      <c r="O3" s="11">
        <f>M3/L3</f>
        <v>0.6428571428571429</v>
      </c>
      <c r="P3" s="22">
        <f>SUM(L8:L1691)</f>
        <v>219.00000000000261</v>
      </c>
      <c r="Q3" s="12">
        <f>SUM(M8:M1691)</f>
        <v>276.55999999999995</v>
      </c>
      <c r="R3" s="68">
        <f>SUM(Q8:Q197)</f>
        <v>275.48999999999995</v>
      </c>
      <c r="S3" s="89"/>
    </row>
    <row r="4" spans="1:19" ht="14.25" thickBot="1">
      <c r="P4" s="83"/>
      <c r="Q4" s="83"/>
      <c r="R4" s="84"/>
      <c r="S4" s="84"/>
    </row>
    <row r="5" spans="1:19">
      <c r="O5" s="41" t="s">
        <v>21</v>
      </c>
      <c r="P5" s="74" t="s">
        <v>14</v>
      </c>
      <c r="Q5" s="75" t="s">
        <v>15</v>
      </c>
      <c r="R5" s="69" t="s">
        <v>255</v>
      </c>
      <c r="S5" s="89" t="s">
        <v>256</v>
      </c>
    </row>
    <row r="6" spans="1:19" ht="14.25" thickBot="1">
      <c r="A6" s="57"/>
      <c r="B6" s="58"/>
      <c r="C6" s="58"/>
      <c r="D6" s="58" t="s">
        <v>3</v>
      </c>
      <c r="E6" s="58"/>
      <c r="F6" s="58" t="s">
        <v>5</v>
      </c>
      <c r="G6" s="58" t="s">
        <v>6</v>
      </c>
      <c r="H6" s="57" t="s">
        <v>7</v>
      </c>
      <c r="I6" s="58"/>
      <c r="J6" s="39">
        <f>IF(B6="buy",I6-E6,E6-I6)</f>
        <v>0</v>
      </c>
      <c r="K6" s="49">
        <f>IF(OR(D6="usdjpy",D6="gbpjpy",D6="audjpy",D6="eurjpy"),J6*1000,J6*100000)</f>
        <v>0</v>
      </c>
      <c r="L6" s="59"/>
      <c r="M6" s="58"/>
      <c r="P6" s="72">
        <f>'5月 '!P6+'6月 '!P3</f>
        <v>441.80000000000632</v>
      </c>
      <c r="Q6" s="73">
        <f>'5月 '!Q6+'6月 '!Q3</f>
        <v>550.71</v>
      </c>
      <c r="R6" s="70">
        <f>'5月 '!R3+'6月 '!R3</f>
        <v>284.17999999999995</v>
      </c>
      <c r="S6" s="89"/>
    </row>
    <row r="7" spans="1:19">
      <c r="A7" s="51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1" t="s">
        <v>7</v>
      </c>
      <c r="I7" s="50" t="s">
        <v>4</v>
      </c>
      <c r="J7" s="40" t="s">
        <v>17</v>
      </c>
      <c r="K7" s="50" t="s">
        <v>9</v>
      </c>
      <c r="L7" s="52" t="s">
        <v>16</v>
      </c>
      <c r="M7" s="50" t="s">
        <v>8</v>
      </c>
      <c r="O7" s="60" t="s">
        <v>230</v>
      </c>
      <c r="P7" s="60" t="s">
        <v>231</v>
      </c>
      <c r="Q7" s="60" t="s">
        <v>232</v>
      </c>
      <c r="R7" s="48"/>
      <c r="S7" s="48"/>
    </row>
    <row r="8" spans="1:19">
      <c r="A8" s="14" t="s">
        <v>235</v>
      </c>
      <c r="B8" s="15" t="s">
        <v>19</v>
      </c>
      <c r="C8" s="16">
        <v>0.1</v>
      </c>
      <c r="D8" s="15" t="s">
        <v>192</v>
      </c>
      <c r="E8" s="24">
        <v>80.647999999999996</v>
      </c>
      <c r="F8" s="24">
        <v>0</v>
      </c>
      <c r="G8" s="24">
        <v>0</v>
      </c>
      <c r="H8" s="14" t="s">
        <v>236</v>
      </c>
      <c r="I8" s="24">
        <v>80.379000000000005</v>
      </c>
      <c r="J8" s="45">
        <f t="shared" ref="J8:J15" si="0">IF(B8="buy",I8-E8,E8-I8)</f>
        <v>-0.26899999999999125</v>
      </c>
      <c r="K8" s="46">
        <f t="shared" ref="K8:K15" si="1">IF(OR(D8="usdjpy",D8="gbpjpy",D8="audjpy",D8="eurjpy"),J8*1000,J8*100000)</f>
        <v>-268.99999999999125</v>
      </c>
      <c r="L8" s="16">
        <f t="shared" ref="L8:L15" si="2">K8*C8</f>
        <v>-26.899999999999125</v>
      </c>
      <c r="M8" s="16">
        <v>-34.049999999999997</v>
      </c>
      <c r="N8" s="49">
        <v>20120619</v>
      </c>
      <c r="Q8" s="64">
        <v>37.94</v>
      </c>
    </row>
    <row r="9" spans="1:19">
      <c r="A9" s="14" t="s">
        <v>237</v>
      </c>
      <c r="B9" s="15" t="s">
        <v>19</v>
      </c>
      <c r="C9" s="16">
        <v>0.1</v>
      </c>
      <c r="D9" s="15" t="s">
        <v>192</v>
      </c>
      <c r="E9" s="24">
        <v>77.61</v>
      </c>
      <c r="F9" s="24">
        <v>0</v>
      </c>
      <c r="G9" s="24">
        <v>0</v>
      </c>
      <c r="H9" s="14" t="s">
        <v>236</v>
      </c>
      <c r="I9" s="24">
        <v>80.379000000000005</v>
      </c>
      <c r="J9" s="45">
        <f t="shared" si="0"/>
        <v>2.7690000000000055</v>
      </c>
      <c r="K9" s="46">
        <f t="shared" si="1"/>
        <v>2769.0000000000055</v>
      </c>
      <c r="L9" s="16">
        <f t="shared" si="2"/>
        <v>276.90000000000055</v>
      </c>
      <c r="M9" s="16">
        <v>350.59</v>
      </c>
      <c r="Q9" s="64">
        <v>25.76</v>
      </c>
    </row>
    <row r="10" spans="1:19">
      <c r="A10" s="14" t="s">
        <v>238</v>
      </c>
      <c r="B10" s="15" t="s">
        <v>19</v>
      </c>
      <c r="C10" s="16">
        <v>0.1</v>
      </c>
      <c r="D10" s="15" t="s">
        <v>192</v>
      </c>
      <c r="E10" s="24">
        <v>83.975999999999999</v>
      </c>
      <c r="F10" s="24">
        <v>0</v>
      </c>
      <c r="G10" s="24">
        <v>0</v>
      </c>
      <c r="H10" s="14" t="s">
        <v>236</v>
      </c>
      <c r="I10" s="24">
        <v>80.379000000000005</v>
      </c>
      <c r="J10" s="45">
        <f t="shared" si="0"/>
        <v>-3.5969999999999942</v>
      </c>
      <c r="K10" s="46">
        <f t="shared" si="1"/>
        <v>-3596.9999999999941</v>
      </c>
      <c r="L10" s="16">
        <f t="shared" si="2"/>
        <v>-359.69999999999942</v>
      </c>
      <c r="M10" s="16">
        <v>-455.42</v>
      </c>
      <c r="Q10" s="64">
        <v>45.44</v>
      </c>
    </row>
    <row r="11" spans="1:19">
      <c r="A11" s="14" t="s">
        <v>239</v>
      </c>
      <c r="B11" s="15" t="s">
        <v>19</v>
      </c>
      <c r="C11" s="16">
        <v>0.1</v>
      </c>
      <c r="D11" s="15" t="s">
        <v>192</v>
      </c>
      <c r="E11" s="24">
        <v>82.653000000000006</v>
      </c>
      <c r="F11" s="24">
        <v>0</v>
      </c>
      <c r="G11" s="24">
        <v>0</v>
      </c>
      <c r="H11" s="14" t="s">
        <v>236</v>
      </c>
      <c r="I11" s="24">
        <v>80.379000000000005</v>
      </c>
      <c r="J11" s="45">
        <f t="shared" si="0"/>
        <v>-2.2740000000000009</v>
      </c>
      <c r="K11" s="46">
        <f t="shared" si="1"/>
        <v>-2274.0000000000009</v>
      </c>
      <c r="L11" s="16">
        <f t="shared" si="2"/>
        <v>-227.40000000000009</v>
      </c>
      <c r="M11" s="16">
        <v>-287.91000000000003</v>
      </c>
      <c r="Q11" s="64">
        <v>44.37</v>
      </c>
    </row>
    <row r="12" spans="1:19">
      <c r="A12" s="14" t="s">
        <v>240</v>
      </c>
      <c r="B12" s="15" t="s">
        <v>19</v>
      </c>
      <c r="C12" s="16">
        <v>0.1</v>
      </c>
      <c r="D12" s="15" t="s">
        <v>192</v>
      </c>
      <c r="E12" s="24">
        <v>81.647999999999996</v>
      </c>
      <c r="F12" s="24">
        <v>0</v>
      </c>
      <c r="G12" s="24">
        <v>0</v>
      </c>
      <c r="H12" s="14" t="s">
        <v>236</v>
      </c>
      <c r="I12" s="24">
        <v>80.379000000000005</v>
      </c>
      <c r="J12" s="45">
        <f t="shared" si="0"/>
        <v>-1.2689999999999912</v>
      </c>
      <c r="K12" s="46">
        <f t="shared" si="1"/>
        <v>-1268.9999999999914</v>
      </c>
      <c r="L12" s="16">
        <f t="shared" si="2"/>
        <v>-126.89999999999914</v>
      </c>
      <c r="M12" s="16">
        <v>-160.66999999999999</v>
      </c>
      <c r="Q12" s="64">
        <v>39.01</v>
      </c>
    </row>
    <row r="13" spans="1:19">
      <c r="A13" s="14" t="s">
        <v>241</v>
      </c>
      <c r="B13" s="15" t="s">
        <v>19</v>
      </c>
      <c r="C13" s="16">
        <v>0.1</v>
      </c>
      <c r="D13" s="15" t="s">
        <v>192</v>
      </c>
      <c r="E13" s="24">
        <v>79.647000000000006</v>
      </c>
      <c r="F13" s="24">
        <v>0</v>
      </c>
      <c r="G13" s="24">
        <v>0</v>
      </c>
      <c r="H13" s="14" t="s">
        <v>236</v>
      </c>
      <c r="I13" s="24">
        <v>80.379000000000005</v>
      </c>
      <c r="J13" s="45">
        <f t="shared" si="0"/>
        <v>0.73199999999999932</v>
      </c>
      <c r="K13" s="46">
        <f t="shared" si="1"/>
        <v>731.99999999999932</v>
      </c>
      <c r="L13" s="16">
        <f t="shared" si="2"/>
        <v>73.199999999999932</v>
      </c>
      <c r="M13" s="16">
        <v>92.68</v>
      </c>
      <c r="Q13" s="64">
        <v>31.29</v>
      </c>
    </row>
    <row r="14" spans="1:19">
      <c r="A14" s="14" t="s">
        <v>242</v>
      </c>
      <c r="B14" s="15" t="s">
        <v>19</v>
      </c>
      <c r="C14" s="16">
        <v>0.1</v>
      </c>
      <c r="D14" s="15" t="s">
        <v>192</v>
      </c>
      <c r="E14" s="24">
        <v>78.611000000000004</v>
      </c>
      <c r="F14" s="24">
        <v>0</v>
      </c>
      <c r="G14" s="24">
        <v>0</v>
      </c>
      <c r="H14" s="14" t="s">
        <v>236</v>
      </c>
      <c r="I14" s="24">
        <v>80.379000000000005</v>
      </c>
      <c r="J14" s="45">
        <f t="shared" si="0"/>
        <v>1.7680000000000007</v>
      </c>
      <c r="K14" s="46">
        <f t="shared" si="1"/>
        <v>1768.0000000000007</v>
      </c>
      <c r="L14" s="16">
        <f t="shared" si="2"/>
        <v>176.80000000000007</v>
      </c>
      <c r="M14" s="16">
        <v>223.85</v>
      </c>
      <c r="Q14" s="64">
        <v>26.68</v>
      </c>
    </row>
    <row r="15" spans="1:19">
      <c r="A15" s="14" t="s">
        <v>243</v>
      </c>
      <c r="B15" s="15" t="s">
        <v>19</v>
      </c>
      <c r="C15" s="16">
        <v>0.1</v>
      </c>
      <c r="D15" s="15" t="s">
        <v>192</v>
      </c>
      <c r="E15" s="24">
        <v>76.61</v>
      </c>
      <c r="F15" s="24">
        <v>0</v>
      </c>
      <c r="G15" s="24">
        <v>0</v>
      </c>
      <c r="H15" s="14" t="s">
        <v>236</v>
      </c>
      <c r="I15" s="24">
        <v>80.379000000000005</v>
      </c>
      <c r="J15" s="45">
        <f t="shared" si="0"/>
        <v>3.7690000000000055</v>
      </c>
      <c r="K15" s="46">
        <f t="shared" si="1"/>
        <v>3769.0000000000055</v>
      </c>
      <c r="L15" s="16">
        <f t="shared" si="2"/>
        <v>376.90000000000055</v>
      </c>
      <c r="M15" s="16">
        <v>477.26</v>
      </c>
      <c r="N15" s="5" t="s">
        <v>20</v>
      </c>
      <c r="O15" s="6">
        <f>SUM(L8:L15)</f>
        <v>162.90000000000333</v>
      </c>
      <c r="P15" s="6">
        <f>SUM(M8:M15)</f>
        <v>206.32999999999993</v>
      </c>
      <c r="Q15" s="64">
        <v>15.06</v>
      </c>
    </row>
    <row r="16" spans="1:19">
      <c r="A16" s="14" t="s">
        <v>244</v>
      </c>
      <c r="B16" s="15" t="s">
        <v>19</v>
      </c>
      <c r="C16" s="16">
        <v>0.1</v>
      </c>
      <c r="D16" s="15" t="s">
        <v>192</v>
      </c>
      <c r="E16" s="24">
        <v>80.42</v>
      </c>
      <c r="F16" s="24">
        <v>0</v>
      </c>
      <c r="G16" s="24">
        <v>0</v>
      </c>
      <c r="H16" s="14" t="s">
        <v>245</v>
      </c>
      <c r="I16" s="24">
        <v>80.521000000000001</v>
      </c>
      <c r="J16" s="45">
        <f t="shared" ref="J16" si="3">IF(B16="buy",I16-E16,E16-I16)</f>
        <v>0.10099999999999909</v>
      </c>
      <c r="K16" s="46">
        <f t="shared" ref="K16" si="4">IF(OR(D16="usdjpy",D16="gbpjpy",D16="audjpy",D16="eurjpy"),J16*1000,J16*100000)</f>
        <v>100.99999999999909</v>
      </c>
      <c r="L16" s="16">
        <f t="shared" ref="L16" si="5">K16*C16</f>
        <v>10.099999999999909</v>
      </c>
      <c r="M16" s="16">
        <v>12.79</v>
      </c>
      <c r="N16" s="5">
        <v>20120620</v>
      </c>
      <c r="O16" s="6">
        <f t="shared" ref="O16:P18" si="6">SUM(L16)</f>
        <v>10.099999999999909</v>
      </c>
      <c r="P16" s="6">
        <f t="shared" si="6"/>
        <v>12.79</v>
      </c>
      <c r="Q16" s="62">
        <v>0</v>
      </c>
    </row>
    <row r="17" spans="1:17">
      <c r="A17" s="14" t="s">
        <v>246</v>
      </c>
      <c r="B17" s="15" t="s">
        <v>19</v>
      </c>
      <c r="C17" s="16">
        <v>0.1</v>
      </c>
      <c r="D17" s="15" t="s">
        <v>192</v>
      </c>
      <c r="E17" s="24">
        <v>80.363</v>
      </c>
      <c r="F17" s="24">
        <v>0</v>
      </c>
      <c r="G17" s="24">
        <v>0</v>
      </c>
      <c r="H17" s="14" t="s">
        <v>247</v>
      </c>
      <c r="I17" s="24">
        <v>80.622</v>
      </c>
      <c r="J17" s="45">
        <f t="shared" ref="J17" si="7">IF(B17="buy",I17-E17,E17-I17)</f>
        <v>0.25900000000000034</v>
      </c>
      <c r="K17" s="46">
        <f t="shared" ref="K17" si="8">IF(OR(D17="usdjpy",D17="gbpjpy",D17="audjpy",D17="eurjpy"),J17*1000,J17*100000)</f>
        <v>259.00000000000034</v>
      </c>
      <c r="L17" s="16">
        <f t="shared" ref="L17" si="9">K17*C17</f>
        <v>25.900000000000034</v>
      </c>
      <c r="M17" s="16">
        <v>32.25</v>
      </c>
      <c r="N17" s="5">
        <v>20120622</v>
      </c>
      <c r="O17" s="6">
        <f t="shared" si="6"/>
        <v>25.900000000000034</v>
      </c>
      <c r="P17" s="6">
        <f t="shared" si="6"/>
        <v>32.25</v>
      </c>
      <c r="Q17" s="65">
        <v>3.58</v>
      </c>
    </row>
    <row r="18" spans="1:17">
      <c r="A18" s="14" t="s">
        <v>248</v>
      </c>
      <c r="B18" s="15" t="s">
        <v>19</v>
      </c>
      <c r="C18" s="16">
        <v>0.1</v>
      </c>
      <c r="D18" s="15" t="s">
        <v>192</v>
      </c>
      <c r="E18" s="24">
        <v>80.790000000000006</v>
      </c>
      <c r="F18" s="24">
        <v>0</v>
      </c>
      <c r="G18" s="24">
        <v>80.84</v>
      </c>
      <c r="H18" s="14" t="s">
        <v>249</v>
      </c>
      <c r="I18" s="24">
        <v>80.84</v>
      </c>
      <c r="J18" s="45">
        <f t="shared" ref="J18" si="10">IF(B18="buy",I18-E18,E18-I18)</f>
        <v>4.9999999999997158E-2</v>
      </c>
      <c r="K18" s="46">
        <f t="shared" ref="K18" si="11">IF(OR(D18="usdjpy",D18="gbpjpy",D18="audjpy",D18="eurjpy"),J18*1000,J18*100000)</f>
        <v>49.999999999997158</v>
      </c>
      <c r="L18" s="16">
        <f t="shared" ref="L18" si="12">K18*C18</f>
        <v>4.9999999999997158</v>
      </c>
      <c r="M18" s="16">
        <v>6.21</v>
      </c>
      <c r="N18" s="5">
        <v>20120625</v>
      </c>
      <c r="O18" s="6">
        <f t="shared" si="6"/>
        <v>4.9999999999997158</v>
      </c>
      <c r="P18" s="6">
        <f t="shared" si="6"/>
        <v>6.21</v>
      </c>
      <c r="Q18" s="64">
        <v>0</v>
      </c>
    </row>
    <row r="19" spans="1:17">
      <c r="A19" s="14" t="s">
        <v>250</v>
      </c>
      <c r="B19" s="15" t="s">
        <v>19</v>
      </c>
      <c r="C19" s="16">
        <v>0.1</v>
      </c>
      <c r="D19" s="15" t="s">
        <v>192</v>
      </c>
      <c r="E19" s="24">
        <v>80.786000000000001</v>
      </c>
      <c r="F19" s="24">
        <v>0</v>
      </c>
      <c r="G19" s="24">
        <v>80.335999999999999</v>
      </c>
      <c r="H19" s="14" t="s">
        <v>251</v>
      </c>
      <c r="I19" s="24">
        <v>80.335999999999999</v>
      </c>
      <c r="J19" s="45">
        <f t="shared" ref="J19:J20" si="13">IF(B19="buy",I19-E19,E19-I19)</f>
        <v>-0.45000000000000284</v>
      </c>
      <c r="K19" s="46">
        <f t="shared" ref="K19:K20" si="14">IF(OR(D19="usdjpy",D19="gbpjpy",D19="audjpy",D19="eurjpy"),J19*1000,J19*100000)</f>
        <v>-450.00000000000284</v>
      </c>
      <c r="L19" s="16">
        <f t="shared" ref="L19:L20" si="15">K19*C19</f>
        <v>-45.000000000000284</v>
      </c>
      <c r="M19" s="16">
        <v>-56.45</v>
      </c>
      <c r="N19" s="33">
        <v>20120627</v>
      </c>
      <c r="Q19" s="65">
        <v>1.81</v>
      </c>
    </row>
    <row r="20" spans="1:17">
      <c r="A20" s="14" t="s">
        <v>252</v>
      </c>
      <c r="B20" s="15" t="s">
        <v>19</v>
      </c>
      <c r="C20" s="16">
        <v>0.1</v>
      </c>
      <c r="D20" s="15" t="s">
        <v>192</v>
      </c>
      <c r="E20" s="24">
        <v>79.784999999999997</v>
      </c>
      <c r="F20" s="24">
        <v>0</v>
      </c>
      <c r="G20" s="24">
        <v>80.335999999999999</v>
      </c>
      <c r="H20" s="14" t="s">
        <v>251</v>
      </c>
      <c r="I20" s="24">
        <v>80.335999999999999</v>
      </c>
      <c r="J20" s="45">
        <f t="shared" si="13"/>
        <v>0.55100000000000193</v>
      </c>
      <c r="K20" s="46">
        <f t="shared" si="14"/>
        <v>551.00000000000193</v>
      </c>
      <c r="L20" s="16">
        <f t="shared" si="15"/>
        <v>55.100000000000193</v>
      </c>
      <c r="M20" s="16">
        <v>69.12</v>
      </c>
      <c r="N20" s="5" t="s">
        <v>20</v>
      </c>
      <c r="O20" s="6">
        <f>SUM(L19:L20)</f>
        <v>10.099999999999909</v>
      </c>
      <c r="P20" s="6">
        <f>SUM(M19:M20)</f>
        <v>12.670000000000002</v>
      </c>
      <c r="Q20" s="65">
        <v>1.81</v>
      </c>
    </row>
    <row r="21" spans="1:17">
      <c r="A21" s="14" t="s">
        <v>253</v>
      </c>
      <c r="B21" s="15" t="s">
        <v>19</v>
      </c>
      <c r="C21" s="16">
        <v>0.1</v>
      </c>
      <c r="D21" s="15" t="s">
        <v>192</v>
      </c>
      <c r="E21" s="24">
        <v>80.299000000000007</v>
      </c>
      <c r="F21" s="24">
        <v>0</v>
      </c>
      <c r="G21" s="24">
        <v>80.349000000000004</v>
      </c>
      <c r="H21" s="14" t="s">
        <v>254</v>
      </c>
      <c r="I21" s="24">
        <v>80.349000000000004</v>
      </c>
      <c r="J21" s="45">
        <f t="shared" ref="J21" si="16">IF(B21="buy",I21-E21,E21-I21)</f>
        <v>4.9999999999997158E-2</v>
      </c>
      <c r="K21" s="46">
        <f t="shared" ref="K21" si="17">IF(OR(D21="usdjpy",D21="gbpjpy",D21="audjpy",D21="eurjpy"),J21*1000,J21*100000)</f>
        <v>49.999999999997158</v>
      </c>
      <c r="L21" s="16">
        <f t="shared" ref="L21" si="18">K21*C21</f>
        <v>4.9999999999997158</v>
      </c>
      <c r="M21" s="16">
        <v>6.31</v>
      </c>
      <c r="N21" s="5">
        <v>20120629</v>
      </c>
      <c r="O21" s="6">
        <f t="shared" ref="O21" si="19">SUM(L21)</f>
        <v>4.9999999999997158</v>
      </c>
      <c r="P21" s="6">
        <f t="shared" ref="P21" si="20">SUM(M21)</f>
        <v>6.31</v>
      </c>
      <c r="Q21" s="64">
        <v>2.74</v>
      </c>
    </row>
    <row r="22" spans="1:17">
      <c r="J22" s="49"/>
      <c r="L22" s="49"/>
      <c r="Q22" s="62"/>
    </row>
    <row r="23" spans="1:17">
      <c r="J23" s="49"/>
      <c r="L23" s="49"/>
      <c r="Q23" s="62"/>
    </row>
    <row r="24" spans="1:17">
      <c r="J24" s="49"/>
      <c r="L24" s="49"/>
      <c r="Q24" s="62"/>
    </row>
    <row r="25" spans="1:17">
      <c r="J25" s="49"/>
      <c r="L25" s="49"/>
      <c r="Q25" s="62"/>
    </row>
    <row r="26" spans="1:17">
      <c r="Q26" s="62"/>
    </row>
    <row r="27" spans="1:17">
      <c r="Q27" s="62"/>
    </row>
    <row r="28" spans="1:17">
      <c r="Q28" s="62"/>
    </row>
    <row r="29" spans="1:17">
      <c r="Q29" s="62"/>
    </row>
    <row r="30" spans="1:17">
      <c r="Q30" s="62"/>
    </row>
    <row r="31" spans="1:17">
      <c r="Q31" s="62"/>
    </row>
    <row r="32" spans="1:17">
      <c r="Q32" s="62"/>
    </row>
    <row r="33" spans="17:17">
      <c r="Q33" s="62"/>
    </row>
    <row r="34" spans="17:17">
      <c r="Q34" s="62"/>
    </row>
    <row r="35" spans="17:17">
      <c r="Q35" s="62"/>
    </row>
    <row r="36" spans="17:17">
      <c r="Q36" s="62"/>
    </row>
    <row r="37" spans="17:17">
      <c r="Q37" s="62"/>
    </row>
    <row r="38" spans="17:17">
      <c r="Q38" s="62"/>
    </row>
    <row r="39" spans="17:17">
      <c r="Q39" s="62"/>
    </row>
    <row r="40" spans="17:17">
      <c r="Q40" s="62"/>
    </row>
    <row r="41" spans="17:17">
      <c r="Q41" s="62"/>
    </row>
    <row r="42" spans="17:17">
      <c r="Q42" s="62"/>
    </row>
    <row r="43" spans="17:17">
      <c r="Q43" s="62"/>
    </row>
    <row r="44" spans="17:17">
      <c r="Q44" s="62"/>
    </row>
    <row r="45" spans="17:17">
      <c r="Q45" s="62"/>
    </row>
    <row r="46" spans="17:17">
      <c r="Q46" s="62"/>
    </row>
    <row r="47" spans="17:17">
      <c r="Q47" s="62"/>
    </row>
    <row r="48" spans="17:17">
      <c r="Q48" s="62"/>
    </row>
    <row r="49" spans="17:17">
      <c r="Q49" s="62"/>
    </row>
    <row r="50" spans="17:17">
      <c r="Q50" s="62"/>
    </row>
    <row r="51" spans="17:17">
      <c r="Q51" s="62"/>
    </row>
    <row r="52" spans="17:17">
      <c r="Q52" s="62"/>
    </row>
    <row r="53" spans="17:17">
      <c r="Q53" s="62"/>
    </row>
    <row r="54" spans="17:17">
      <c r="Q54" s="62"/>
    </row>
    <row r="55" spans="17:17">
      <c r="Q55" s="62"/>
    </row>
    <row r="56" spans="17:17">
      <c r="Q56" s="62"/>
    </row>
    <row r="57" spans="17:17">
      <c r="Q57" s="62"/>
    </row>
    <row r="58" spans="17:17">
      <c r="Q58" s="62"/>
    </row>
    <row r="59" spans="17:17">
      <c r="Q59" s="62"/>
    </row>
    <row r="60" spans="17:17">
      <c r="Q60" s="62"/>
    </row>
    <row r="61" spans="17:17">
      <c r="Q61" s="62"/>
    </row>
    <row r="62" spans="17:17">
      <c r="Q62" s="62"/>
    </row>
    <row r="63" spans="17:17">
      <c r="Q63" s="62"/>
    </row>
    <row r="64" spans="17:17">
      <c r="Q64" s="62"/>
    </row>
    <row r="65" spans="17:17">
      <c r="Q65" s="62"/>
    </row>
    <row r="66" spans="17:17">
      <c r="Q66" s="62"/>
    </row>
    <row r="67" spans="17:17">
      <c r="Q67" s="62"/>
    </row>
    <row r="68" spans="17:17">
      <c r="Q68" s="62"/>
    </row>
    <row r="69" spans="17:17">
      <c r="Q69" s="62"/>
    </row>
    <row r="70" spans="17:17">
      <c r="Q70" s="62"/>
    </row>
    <row r="71" spans="17:17">
      <c r="Q71" s="62"/>
    </row>
    <row r="72" spans="17:17">
      <c r="Q72" s="62"/>
    </row>
    <row r="73" spans="17:17">
      <c r="Q73" s="62"/>
    </row>
    <row r="74" spans="17:17">
      <c r="Q74" s="62"/>
    </row>
    <row r="75" spans="17:17">
      <c r="Q75" s="62"/>
    </row>
    <row r="76" spans="17:17">
      <c r="Q76" s="62"/>
    </row>
    <row r="77" spans="17:17">
      <c r="Q77" s="62"/>
    </row>
    <row r="78" spans="17:17">
      <c r="Q78" s="62"/>
    </row>
    <row r="79" spans="17:17">
      <c r="Q79" s="62"/>
    </row>
    <row r="80" spans="17:17">
      <c r="Q80" s="62"/>
    </row>
    <row r="81" spans="17:17">
      <c r="Q81" s="62"/>
    </row>
    <row r="82" spans="17:17">
      <c r="Q82" s="62"/>
    </row>
    <row r="83" spans="17:17">
      <c r="Q83" s="62"/>
    </row>
    <row r="84" spans="17:17">
      <c r="Q84" s="62"/>
    </row>
    <row r="85" spans="17:17">
      <c r="Q85" s="62"/>
    </row>
    <row r="86" spans="17:17">
      <c r="Q86" s="62"/>
    </row>
    <row r="87" spans="17:17">
      <c r="Q87" s="62"/>
    </row>
    <row r="88" spans="17:17">
      <c r="Q88" s="62"/>
    </row>
    <row r="89" spans="17:17">
      <c r="Q89" s="62"/>
    </row>
    <row r="90" spans="17:17">
      <c r="Q90" s="62"/>
    </row>
    <row r="91" spans="17:17">
      <c r="Q91" s="62"/>
    </row>
    <row r="92" spans="17:17">
      <c r="Q92" s="62"/>
    </row>
    <row r="93" spans="17:17">
      <c r="Q93" s="62"/>
    </row>
    <row r="94" spans="17:17">
      <c r="Q94" s="62"/>
    </row>
    <row r="95" spans="17:17">
      <c r="Q95" s="62"/>
    </row>
    <row r="96" spans="17:17">
      <c r="Q96" s="62"/>
    </row>
    <row r="97" spans="17:17">
      <c r="Q97" s="62"/>
    </row>
    <row r="98" spans="17:17">
      <c r="Q98" s="62"/>
    </row>
    <row r="99" spans="17:17">
      <c r="Q99" s="62"/>
    </row>
    <row r="100" spans="17:17">
      <c r="Q100" s="62"/>
    </row>
    <row r="101" spans="17:17">
      <c r="Q101" s="62"/>
    </row>
    <row r="102" spans="17:17">
      <c r="Q102" s="62"/>
    </row>
    <row r="103" spans="17:17">
      <c r="Q103" s="62"/>
    </row>
    <row r="104" spans="17:17">
      <c r="Q104" s="62"/>
    </row>
    <row r="105" spans="17:17">
      <c r="Q105" s="62"/>
    </row>
    <row r="106" spans="17:17">
      <c r="Q106" s="62"/>
    </row>
    <row r="107" spans="17:17">
      <c r="Q107" s="62"/>
    </row>
    <row r="108" spans="17:17">
      <c r="Q108" s="62"/>
    </row>
    <row r="109" spans="17:17">
      <c r="Q109" s="62"/>
    </row>
    <row r="110" spans="17:17">
      <c r="Q110" s="62"/>
    </row>
    <row r="111" spans="17:17">
      <c r="Q111" s="62"/>
    </row>
    <row r="112" spans="17:17">
      <c r="Q112" s="62"/>
    </row>
    <row r="113" spans="17:17">
      <c r="Q113" s="62"/>
    </row>
    <row r="114" spans="17:17">
      <c r="Q114" s="62"/>
    </row>
    <row r="115" spans="17:17">
      <c r="Q115" s="62"/>
    </row>
    <row r="116" spans="17:17">
      <c r="Q116" s="62"/>
    </row>
    <row r="117" spans="17:17">
      <c r="Q117" s="62"/>
    </row>
    <row r="118" spans="17:17">
      <c r="Q118" s="62"/>
    </row>
    <row r="119" spans="17:17">
      <c r="Q119" s="62"/>
    </row>
    <row r="120" spans="17:17">
      <c r="Q120" s="62"/>
    </row>
    <row r="121" spans="17:17">
      <c r="Q121" s="62"/>
    </row>
    <row r="122" spans="17:17">
      <c r="Q122" s="62"/>
    </row>
    <row r="123" spans="17:17">
      <c r="Q123" s="62"/>
    </row>
    <row r="124" spans="17:17">
      <c r="Q124" s="62"/>
    </row>
    <row r="125" spans="17:17">
      <c r="Q125" s="62"/>
    </row>
    <row r="126" spans="17:17">
      <c r="Q126" s="62"/>
    </row>
    <row r="127" spans="17:17">
      <c r="Q127" s="62"/>
    </row>
    <row r="128" spans="17:17">
      <c r="Q128" s="62"/>
    </row>
    <row r="129" spans="17:17">
      <c r="Q129" s="62"/>
    </row>
    <row r="130" spans="17:17">
      <c r="Q130" s="62"/>
    </row>
    <row r="131" spans="17:17">
      <c r="Q131" s="62"/>
    </row>
    <row r="132" spans="17:17">
      <c r="Q132" s="62"/>
    </row>
    <row r="133" spans="17:17">
      <c r="Q133" s="62"/>
    </row>
    <row r="134" spans="17:17">
      <c r="Q134" s="62"/>
    </row>
    <row r="135" spans="17:17">
      <c r="Q135" s="62"/>
    </row>
    <row r="136" spans="17:17">
      <c r="Q136" s="62"/>
    </row>
    <row r="137" spans="17:17">
      <c r="Q137" s="62"/>
    </row>
    <row r="138" spans="17:17">
      <c r="Q138" s="62"/>
    </row>
    <row r="139" spans="17:17">
      <c r="Q139" s="62"/>
    </row>
    <row r="140" spans="17:17">
      <c r="Q140" s="62"/>
    </row>
    <row r="141" spans="17:17">
      <c r="Q141" s="62"/>
    </row>
    <row r="142" spans="17:17">
      <c r="Q142" s="62"/>
    </row>
    <row r="143" spans="17:17">
      <c r="Q143" s="62"/>
    </row>
    <row r="144" spans="17:17">
      <c r="Q144" s="62"/>
    </row>
    <row r="145" spans="17:17">
      <c r="Q145" s="62"/>
    </row>
    <row r="146" spans="17:17">
      <c r="Q146" s="62"/>
    </row>
    <row r="147" spans="17:17">
      <c r="Q147" s="62"/>
    </row>
    <row r="148" spans="17:17">
      <c r="Q148" s="62"/>
    </row>
    <row r="149" spans="17:17">
      <c r="Q149" s="62"/>
    </row>
    <row r="150" spans="17:17">
      <c r="Q150" s="62"/>
    </row>
    <row r="151" spans="17:17">
      <c r="Q151" s="62"/>
    </row>
    <row r="152" spans="17:17">
      <c r="Q152" s="62"/>
    </row>
    <row r="153" spans="17:17">
      <c r="Q153" s="62"/>
    </row>
    <row r="154" spans="17:17">
      <c r="Q154" s="62"/>
    </row>
    <row r="155" spans="17:17">
      <c r="Q155" s="62"/>
    </row>
    <row r="156" spans="17:17">
      <c r="Q156" s="62"/>
    </row>
    <row r="157" spans="17:17">
      <c r="Q157" s="62"/>
    </row>
    <row r="158" spans="17:17">
      <c r="Q158" s="62"/>
    </row>
    <row r="159" spans="17:17">
      <c r="Q159" s="62"/>
    </row>
    <row r="160" spans="17:17">
      <c r="Q160" s="62"/>
    </row>
    <row r="161" spans="17:17">
      <c r="Q161" s="62"/>
    </row>
    <row r="162" spans="17:17">
      <c r="Q162" s="62"/>
    </row>
    <row r="163" spans="17:17">
      <c r="Q163" s="62"/>
    </row>
    <row r="164" spans="17:17">
      <c r="Q164" s="62"/>
    </row>
    <row r="165" spans="17:17">
      <c r="Q165" s="62"/>
    </row>
    <row r="166" spans="17:17">
      <c r="Q166" s="62"/>
    </row>
    <row r="167" spans="17:17">
      <c r="Q167" s="62"/>
    </row>
    <row r="168" spans="17:17">
      <c r="Q168" s="62"/>
    </row>
    <row r="169" spans="17:17">
      <c r="Q169" s="62"/>
    </row>
    <row r="170" spans="17:17">
      <c r="Q170" s="62"/>
    </row>
    <row r="171" spans="17:17">
      <c r="Q171" s="62"/>
    </row>
    <row r="172" spans="17:17">
      <c r="Q172" s="62"/>
    </row>
    <row r="173" spans="17:17">
      <c r="Q173" s="62"/>
    </row>
    <row r="174" spans="17:17">
      <c r="Q174" s="62"/>
    </row>
    <row r="175" spans="17:17">
      <c r="Q175" s="62"/>
    </row>
    <row r="176" spans="17:17">
      <c r="Q176" s="62"/>
    </row>
    <row r="177" spans="17:17">
      <c r="Q177" s="62"/>
    </row>
    <row r="178" spans="17:17">
      <c r="Q178" s="62"/>
    </row>
    <row r="179" spans="17:17">
      <c r="Q179" s="62"/>
    </row>
    <row r="180" spans="17:17">
      <c r="Q180" s="62"/>
    </row>
    <row r="181" spans="17:17">
      <c r="Q181" s="62"/>
    </row>
    <row r="182" spans="17:17">
      <c r="Q182" s="62"/>
    </row>
    <row r="183" spans="17:17">
      <c r="Q183" s="62"/>
    </row>
    <row r="184" spans="17:17">
      <c r="Q184" s="62"/>
    </row>
    <row r="185" spans="17:17">
      <c r="Q185" s="62"/>
    </row>
    <row r="186" spans="17:17">
      <c r="Q186" s="62"/>
    </row>
    <row r="187" spans="17:17">
      <c r="Q187" s="62"/>
    </row>
    <row r="188" spans="17:17">
      <c r="Q188" s="62"/>
    </row>
    <row r="189" spans="17:17">
      <c r="Q189" s="62"/>
    </row>
    <row r="190" spans="17:17">
      <c r="Q190" s="62"/>
    </row>
    <row r="191" spans="17:17">
      <c r="Q191" s="62"/>
    </row>
    <row r="192" spans="17:17">
      <c r="Q192" s="62"/>
    </row>
    <row r="193" spans="17:17">
      <c r="Q193" s="62"/>
    </row>
    <row r="194" spans="17:17">
      <c r="Q194" s="62"/>
    </row>
    <row r="195" spans="17:17">
      <c r="Q195" s="62"/>
    </row>
    <row r="196" spans="17:17">
      <c r="Q196" s="62"/>
    </row>
    <row r="197" spans="17:17">
      <c r="Q197" s="62"/>
    </row>
    <row r="198" spans="17:17">
      <c r="Q198" s="62"/>
    </row>
    <row r="199" spans="17:17">
      <c r="Q199" s="62"/>
    </row>
    <row r="200" spans="17:17">
      <c r="Q200" s="62"/>
    </row>
    <row r="201" spans="17:17">
      <c r="Q201" s="62"/>
    </row>
    <row r="202" spans="17:17">
      <c r="Q202" s="62"/>
    </row>
    <row r="203" spans="17:17">
      <c r="Q203" s="62"/>
    </row>
    <row r="204" spans="17:17">
      <c r="Q204" s="62"/>
    </row>
    <row r="205" spans="17:17">
      <c r="Q205" s="62"/>
    </row>
    <row r="206" spans="17:17">
      <c r="Q206" s="62"/>
    </row>
    <row r="207" spans="17:17">
      <c r="Q207" s="62"/>
    </row>
    <row r="208" spans="17:17">
      <c r="Q208" s="62"/>
    </row>
    <row r="209" spans="17:17">
      <c r="Q209" s="62"/>
    </row>
    <row r="210" spans="17:17">
      <c r="Q210" s="62"/>
    </row>
    <row r="211" spans="17:17">
      <c r="Q211" s="62"/>
    </row>
    <row r="212" spans="17:17">
      <c r="Q212" s="62"/>
    </row>
    <row r="213" spans="17:17">
      <c r="Q213" s="62"/>
    </row>
    <row r="214" spans="17:17">
      <c r="Q214" s="62"/>
    </row>
    <row r="215" spans="17:17">
      <c r="Q215" s="62"/>
    </row>
    <row r="216" spans="17:17">
      <c r="Q216" s="62"/>
    </row>
    <row r="217" spans="17:17">
      <c r="Q217" s="62"/>
    </row>
    <row r="218" spans="17:17">
      <c r="Q218" s="62"/>
    </row>
    <row r="219" spans="17:17">
      <c r="Q219" s="62"/>
    </row>
    <row r="220" spans="17:17">
      <c r="Q220" s="62"/>
    </row>
    <row r="221" spans="17:17">
      <c r="Q221" s="62"/>
    </row>
    <row r="222" spans="17:17">
      <c r="Q222" s="62"/>
    </row>
    <row r="223" spans="17:17">
      <c r="Q223" s="61"/>
    </row>
    <row r="224" spans="17:17">
      <c r="Q224" s="61"/>
    </row>
    <row r="225" spans="17:17">
      <c r="Q225" s="61"/>
    </row>
    <row r="226" spans="17:17">
      <c r="Q226" s="61"/>
    </row>
    <row r="227" spans="17:17">
      <c r="Q227" s="61"/>
    </row>
    <row r="228" spans="17:17">
      <c r="Q228" s="61"/>
    </row>
    <row r="229" spans="17:17">
      <c r="Q229" s="61"/>
    </row>
    <row r="230" spans="17:17">
      <c r="Q230" s="61"/>
    </row>
    <row r="231" spans="17:17">
      <c r="Q231" s="61"/>
    </row>
    <row r="232" spans="17:17">
      <c r="Q232" s="61"/>
    </row>
    <row r="233" spans="17:17">
      <c r="Q233" s="61"/>
    </row>
    <row r="234" spans="17:17">
      <c r="Q234" s="61"/>
    </row>
    <row r="235" spans="17:17">
      <c r="Q235" s="61"/>
    </row>
    <row r="236" spans="17:17">
      <c r="Q236" s="61"/>
    </row>
    <row r="237" spans="17:17">
      <c r="Q237" s="61"/>
    </row>
    <row r="238" spans="17:17">
      <c r="Q238" s="61"/>
    </row>
    <row r="239" spans="17:17">
      <c r="Q239" s="61"/>
    </row>
    <row r="240" spans="17:17">
      <c r="Q240" s="61"/>
    </row>
    <row r="241" spans="17:17">
      <c r="Q241" s="61"/>
    </row>
    <row r="242" spans="17:17">
      <c r="Q242" s="61"/>
    </row>
    <row r="243" spans="17:17">
      <c r="Q243" s="61"/>
    </row>
    <row r="244" spans="17:17">
      <c r="Q244" s="61"/>
    </row>
    <row r="245" spans="17:17">
      <c r="Q245" s="61"/>
    </row>
    <row r="246" spans="17:17">
      <c r="Q246" s="61"/>
    </row>
    <row r="247" spans="17:17">
      <c r="Q247" s="61"/>
    </row>
    <row r="248" spans="17:17">
      <c r="Q248" s="61"/>
    </row>
    <row r="249" spans="17:17">
      <c r="Q249" s="61"/>
    </row>
    <row r="250" spans="17:17">
      <c r="Q250" s="61"/>
    </row>
    <row r="251" spans="17:17">
      <c r="Q251" s="61"/>
    </row>
    <row r="252" spans="17:17">
      <c r="Q252" s="61"/>
    </row>
    <row r="253" spans="17:17">
      <c r="Q253" s="61"/>
    </row>
    <row r="254" spans="17:17">
      <c r="Q254" s="61"/>
    </row>
    <row r="255" spans="17:17">
      <c r="Q255" s="61"/>
    </row>
    <row r="256" spans="17:17">
      <c r="Q256" s="61"/>
    </row>
    <row r="257" spans="17:17">
      <c r="Q257" s="61"/>
    </row>
    <row r="258" spans="17:17">
      <c r="Q258" s="61"/>
    </row>
    <row r="259" spans="17:17">
      <c r="Q259" s="61"/>
    </row>
    <row r="260" spans="17:17">
      <c r="Q260" s="61"/>
    </row>
    <row r="261" spans="17:17">
      <c r="Q261" s="61"/>
    </row>
    <row r="262" spans="17:17">
      <c r="Q262" s="61"/>
    </row>
    <row r="263" spans="17:17">
      <c r="Q263" s="61"/>
    </row>
    <row r="264" spans="17:17">
      <c r="Q264" s="61"/>
    </row>
    <row r="265" spans="17:17">
      <c r="Q265" s="61"/>
    </row>
    <row r="266" spans="17:17">
      <c r="Q266" s="61"/>
    </row>
    <row r="267" spans="17:17">
      <c r="Q267" s="61"/>
    </row>
    <row r="268" spans="17:17">
      <c r="Q268" s="61"/>
    </row>
    <row r="269" spans="17:17">
      <c r="Q269" s="61"/>
    </row>
    <row r="270" spans="17:17">
      <c r="Q270" s="61"/>
    </row>
    <row r="271" spans="17:17">
      <c r="Q271" s="61"/>
    </row>
    <row r="272" spans="17:17">
      <c r="Q272" s="61"/>
    </row>
    <row r="273" spans="17:17">
      <c r="Q273" s="61"/>
    </row>
    <row r="274" spans="17:17">
      <c r="Q274" s="61"/>
    </row>
    <row r="275" spans="17:17">
      <c r="Q275" s="61"/>
    </row>
    <row r="276" spans="17:17">
      <c r="Q276" s="61"/>
    </row>
    <row r="277" spans="17:17">
      <c r="Q277" s="61"/>
    </row>
    <row r="278" spans="17:17">
      <c r="Q278" s="61"/>
    </row>
    <row r="279" spans="17:17">
      <c r="Q279" s="61"/>
    </row>
    <row r="280" spans="17:17">
      <c r="Q280" s="61"/>
    </row>
    <row r="281" spans="17:17">
      <c r="Q281" s="61"/>
    </row>
  </sheetData>
  <mergeCells count="5">
    <mergeCell ref="I2:K3"/>
    <mergeCell ref="P4:Q4"/>
    <mergeCell ref="R4:S4"/>
    <mergeCell ref="S5:S6"/>
    <mergeCell ref="S2:S3"/>
  </mergeCells>
  <phoneticPr fontId="4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4月 </vt:lpstr>
      <vt:lpstr>5月 </vt:lpstr>
      <vt:lpstr>6月 </vt:lpstr>
      <vt:lpstr>7月 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Statement: 1014608 - Koichi Kimura</dc:title>
  <dc:creator>Turbo</dc:creator>
  <cp:lastModifiedBy>masa</cp:lastModifiedBy>
  <dcterms:created xsi:type="dcterms:W3CDTF">2010-09-30T09:08:44Z</dcterms:created>
  <dcterms:modified xsi:type="dcterms:W3CDTF">2012-12-15T02:35:07Z</dcterms:modified>
</cp:coreProperties>
</file>